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FD7F618-7434-4FAD-ACBA-788397B0328A}" xr6:coauthVersionLast="47" xr6:coauthVersionMax="47" xr10:uidLastSave="{00000000-0000-0000-0000-000000000000}"/>
  <bookViews>
    <workbookView xWindow="-120" yWindow="-120" windowWidth="20730" windowHeight="11310" activeTab="7" xr2:uid="{00000000-000D-0000-FFFF-FFFF00000000}"/>
  </bookViews>
  <sheets>
    <sheet name="песок" sheetId="15" r:id="rId1"/>
    <sheet name="хореог" sheetId="21" r:id="rId2"/>
    <sheet name="узнавайка" sheetId="16" r:id="rId3"/>
    <sheet name="фитнес" sheetId="20" r:id="rId4"/>
    <sheet name="изо" sheetId="18" r:id="rId5"/>
    <sheet name="умел ручки" sheetId="19" r:id="rId6"/>
    <sheet name="чтение" sheetId="14" r:id="rId7"/>
    <sheet name="смета" sheetId="10" r:id="rId8"/>
    <sheet name="штатное" sheetId="11" r:id="rId9"/>
  </sheets>
  <definedNames>
    <definedName name="_xlnm.Print_Area" localSheetId="4">изо!$A$1:$F$26</definedName>
    <definedName name="_xlnm.Print_Area" localSheetId="0">песок!$A$1:$F$26</definedName>
    <definedName name="_xlnm.Print_Area" localSheetId="7">смета!$A$1:$U$26</definedName>
    <definedName name="_xlnm.Print_Area" localSheetId="2">узнавайка!$A$1:$F$26</definedName>
    <definedName name="_xlnm.Print_Area" localSheetId="5">'умел ручки'!$A$1:$F$26</definedName>
    <definedName name="_xlnm.Print_Area" localSheetId="3">фитнес!$A$1:$F$26</definedName>
    <definedName name="_xlnm.Print_Area" localSheetId="6">чтение!$A$1:$F$26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0" l="1"/>
  <c r="N20" i="10"/>
  <c r="P5" i="10"/>
  <c r="D20" i="10"/>
  <c r="E18" i="10"/>
  <c r="R9" i="14"/>
  <c r="R9" i="19"/>
  <c r="R9" i="18"/>
  <c r="R9" i="20"/>
  <c r="R9" i="16"/>
  <c r="R9" i="21"/>
  <c r="R9" i="15" l="1"/>
  <c r="F12" i="21"/>
  <c r="F20" i="21" s="1"/>
  <c r="F12" i="19"/>
  <c r="F15" i="19" s="1"/>
  <c r="F12" i="18"/>
  <c r="F15" i="18" s="1"/>
  <c r="D24" i="11"/>
  <c r="I20" i="10"/>
  <c r="J20" i="10" s="1"/>
  <c r="J8" i="10"/>
  <c r="J9" i="10" s="1"/>
  <c r="J14" i="10" s="1"/>
  <c r="K14" i="10" s="1"/>
  <c r="L14" i="10" s="1"/>
  <c r="M14" i="10" s="1"/>
  <c r="E20" i="10"/>
  <c r="F5" i="10"/>
  <c r="E8" i="10"/>
  <c r="F12" i="20"/>
  <c r="F15" i="20" s="1"/>
  <c r="F20" i="10" l="1"/>
  <c r="E21" i="10"/>
  <c r="F8" i="10"/>
  <c r="E9" i="10"/>
  <c r="F14" i="21"/>
  <c r="F13" i="21"/>
  <c r="F19" i="21"/>
  <c r="F15" i="21"/>
  <c r="F16" i="21"/>
  <c r="F16" i="20"/>
  <c r="F20" i="20"/>
  <c r="F14" i="20"/>
  <c r="F19" i="20"/>
  <c r="F13" i="20"/>
  <c r="F16" i="19"/>
  <c r="F12" i="16"/>
  <c r="F12" i="15"/>
  <c r="F13" i="15" s="1"/>
  <c r="F17" i="21" l="1"/>
  <c r="F18" i="21" s="1"/>
  <c r="F21" i="21" s="1"/>
  <c r="F23" i="21" s="1"/>
  <c r="F25" i="21" s="1"/>
  <c r="L24" i="21" s="1"/>
  <c r="F17" i="20"/>
  <c r="F18" i="20" s="1"/>
  <c r="F15" i="16"/>
  <c r="F14" i="15"/>
  <c r="F15" i="15"/>
  <c r="F20" i="15"/>
  <c r="F18" i="10"/>
  <c r="F21" i="10" s="1"/>
  <c r="E12" i="10"/>
  <c r="F12" i="10" s="1"/>
  <c r="F9" i="10"/>
  <c r="E14" i="10"/>
  <c r="F14" i="10" s="1"/>
  <c r="G14" i="10" s="1"/>
  <c r="H14" i="10" s="1"/>
  <c r="E11" i="10"/>
  <c r="F20" i="19"/>
  <c r="F19" i="15"/>
  <c r="F14" i="19"/>
  <c r="F19" i="19"/>
  <c r="F13" i="19"/>
  <c r="F16" i="18"/>
  <c r="F20" i="18"/>
  <c r="F14" i="18"/>
  <c r="F19" i="18"/>
  <c r="F13" i="18"/>
  <c r="F16" i="16"/>
  <c r="F14" i="16"/>
  <c r="F19" i="16"/>
  <c r="F20" i="16"/>
  <c r="F13" i="16"/>
  <c r="F16" i="15"/>
  <c r="F12" i="14"/>
  <c r="F17" i="16" l="1"/>
  <c r="F18" i="16" s="1"/>
  <c r="F13" i="14"/>
  <c r="F19" i="14"/>
  <c r="F17" i="18"/>
  <c r="F18" i="18" s="1"/>
  <c r="F17" i="15"/>
  <c r="F17" i="19"/>
  <c r="F18" i="19" s="1"/>
  <c r="F15" i="14"/>
  <c r="F11" i="10"/>
  <c r="F21" i="16"/>
  <c r="F23" i="16" s="1"/>
  <c r="F25" i="16" s="1"/>
  <c r="L24" i="16" s="1"/>
  <c r="F21" i="20"/>
  <c r="F23" i="20" s="1"/>
  <c r="F16" i="14"/>
  <c r="F20" i="14"/>
  <c r="F14" i="14"/>
  <c r="F25" i="20" l="1"/>
  <c r="L24" i="20" s="1"/>
  <c r="F18" i="15"/>
  <c r="F21" i="15" s="1"/>
  <c r="F23" i="15" s="1"/>
  <c r="F25" i="15" s="1"/>
  <c r="L24" i="15" s="1"/>
  <c r="F17" i="14"/>
  <c r="F21" i="19"/>
  <c r="F23" i="19" s="1"/>
  <c r="F25" i="19" s="1"/>
  <c r="L24" i="19" s="1"/>
  <c r="F21" i="18"/>
  <c r="F23" i="18" s="1"/>
  <c r="F25" i="18" s="1"/>
  <c r="L24" i="18" s="1"/>
  <c r="F18" i="14" l="1"/>
  <c r="F21" i="14" s="1"/>
  <c r="F23" i="14" s="1"/>
  <c r="F25" i="14" s="1"/>
  <c r="L24" i="14" s="1"/>
  <c r="K20" i="10"/>
  <c r="L20" i="10" s="1"/>
  <c r="M20" i="10" s="1"/>
  <c r="J18" i="10"/>
  <c r="K18" i="10" s="1"/>
  <c r="L18" i="10" s="1"/>
  <c r="M18" i="10" s="1"/>
  <c r="J7" i="10"/>
  <c r="K7" i="10" s="1"/>
  <c r="L7" i="10" s="1"/>
  <c r="M7" i="10" s="1"/>
  <c r="G18" i="10"/>
  <c r="H18" i="10" s="1"/>
  <c r="O8" i="10"/>
  <c r="O9" i="10" s="1"/>
  <c r="O7" i="10"/>
  <c r="E7" i="10"/>
  <c r="K5" i="10"/>
  <c r="F7" i="10" l="1"/>
  <c r="G7" i="10" s="1"/>
  <c r="H7" i="10" s="1"/>
  <c r="P7" i="10"/>
  <c r="Q7" i="10" s="1"/>
  <c r="R7" i="10" s="1"/>
  <c r="P8" i="10"/>
  <c r="O14" i="10"/>
  <c r="P14" i="10" s="1"/>
  <c r="Q14" i="10" s="1"/>
  <c r="R14" i="10" s="1"/>
  <c r="S14" i="10" s="1"/>
  <c r="T14" i="10" s="1"/>
  <c r="U14" i="10" s="1"/>
  <c r="P18" i="10"/>
  <c r="Q18" i="10" s="1"/>
  <c r="R18" i="10" s="1"/>
  <c r="S18" i="10" s="1"/>
  <c r="T18" i="10" s="1"/>
  <c r="U18" i="10" s="1"/>
  <c r="Q20" i="10"/>
  <c r="R20" i="10" s="1"/>
  <c r="G20" i="10"/>
  <c r="H20" i="10" s="1"/>
  <c r="J15" i="10"/>
  <c r="J12" i="10"/>
  <c r="J13" i="10"/>
  <c r="J11" i="10"/>
  <c r="G8" i="10"/>
  <c r="K8" i="10"/>
  <c r="H8" i="10" l="1"/>
  <c r="H21" i="10" s="1"/>
  <c r="G21" i="10"/>
  <c r="P21" i="10"/>
  <c r="Q8" i="10"/>
  <c r="L8" i="10"/>
  <c r="K21" i="10"/>
  <c r="S7" i="10"/>
  <c r="T7" i="10" s="1"/>
  <c r="U7" i="10" s="1"/>
  <c r="J16" i="10"/>
  <c r="J21" i="10" s="1"/>
  <c r="P9" i="10"/>
  <c r="Q9" i="10" s="1"/>
  <c r="R9" i="10" s="1"/>
  <c r="S20" i="10"/>
  <c r="T20" i="10" s="1"/>
  <c r="U20" i="10" s="1"/>
  <c r="O13" i="10"/>
  <c r="O15" i="10"/>
  <c r="O11" i="10"/>
  <c r="K13" i="10"/>
  <c r="L13" i="10" s="1"/>
  <c r="M13" i="10" s="1"/>
  <c r="K15" i="10"/>
  <c r="L15" i="10" s="1"/>
  <c r="M15" i="10" s="1"/>
  <c r="K12" i="10"/>
  <c r="L12" i="10" s="1"/>
  <c r="M12" i="10" s="1"/>
  <c r="K9" i="10"/>
  <c r="L9" i="10" s="1"/>
  <c r="M9" i="10" s="1"/>
  <c r="E15" i="10"/>
  <c r="E13" i="10"/>
  <c r="G9" i="10"/>
  <c r="H9" i="10" s="1"/>
  <c r="P11" i="10" l="1"/>
  <c r="R8" i="10"/>
  <c r="Q21" i="10"/>
  <c r="M8" i="10"/>
  <c r="M21" i="10" s="1"/>
  <c r="L21" i="10"/>
  <c r="E16" i="10"/>
  <c r="O16" i="10"/>
  <c r="O21" i="10" s="1"/>
  <c r="P15" i="10"/>
  <c r="Q15" i="10" s="1"/>
  <c r="R15" i="10" s="1"/>
  <c r="P12" i="10"/>
  <c r="Q12" i="10" s="1"/>
  <c r="R12" i="10" s="1"/>
  <c r="P13" i="10"/>
  <c r="Q13" i="10" s="1"/>
  <c r="R13" i="10" s="1"/>
  <c r="F15" i="10"/>
  <c r="G15" i="10" s="1"/>
  <c r="H15" i="10" s="1"/>
  <c r="F13" i="10"/>
  <c r="G13" i="10" s="1"/>
  <c r="H13" i="10" s="1"/>
  <c r="S9" i="10"/>
  <c r="G12" i="10"/>
  <c r="H12" i="10" s="1"/>
  <c r="K16" i="10"/>
  <c r="L16" i="10" s="1"/>
  <c r="M16" i="10" s="1"/>
  <c r="K11" i="10"/>
  <c r="R21" i="10" l="1"/>
  <c r="S8" i="10"/>
  <c r="S12" i="10"/>
  <c r="T12" i="10" s="1"/>
  <c r="U12" i="10" s="1"/>
  <c r="P16" i="10"/>
  <c r="Q16" i="10" s="1"/>
  <c r="R16" i="10" s="1"/>
  <c r="S15" i="10"/>
  <c r="T15" i="10" s="1"/>
  <c r="U15" i="10" s="1"/>
  <c r="S13" i="10"/>
  <c r="T13" i="10" s="1"/>
  <c r="U13" i="10" s="1"/>
  <c r="F16" i="10"/>
  <c r="G16" i="10" s="1"/>
  <c r="H16" i="10" s="1"/>
  <c r="L11" i="10"/>
  <c r="Q11" i="10"/>
  <c r="G11" i="10"/>
  <c r="T9" i="10"/>
  <c r="U9" i="10" s="1"/>
  <c r="S21" i="10" l="1"/>
  <c r="T8" i="10"/>
  <c r="S16" i="10"/>
  <c r="T16" i="10" s="1"/>
  <c r="U16" i="10" s="1"/>
  <c r="R11" i="10"/>
  <c r="H11" i="10"/>
  <c r="M11" i="10"/>
  <c r="U8" i="10" l="1"/>
  <c r="U21" i="10" s="1"/>
  <c r="T21" i="10"/>
  <c r="S11" i="10"/>
  <c r="T11" i="10" l="1"/>
  <c r="U11" i="10" l="1"/>
</calcChain>
</file>

<file path=xl/sharedStrings.xml><?xml version="1.0" encoding="utf-8"?>
<sst xmlns="http://schemas.openxmlformats.org/spreadsheetml/2006/main" count="353" uniqueCount="102">
  <si>
    <t>%</t>
  </si>
  <si>
    <t>расходы на оплату труда:</t>
  </si>
  <si>
    <t>Итого</t>
  </si>
  <si>
    <t>1.1.</t>
  </si>
  <si>
    <t>1.2.</t>
  </si>
  <si>
    <t>1.3.</t>
  </si>
  <si>
    <t>1.4.</t>
  </si>
  <si>
    <t>начисления на оплату труда</t>
  </si>
  <si>
    <t>Итого расходы на ФОТ</t>
  </si>
  <si>
    <t>страх.взн 27,1%</t>
  </si>
  <si>
    <t>от фота педагога</t>
  </si>
  <si>
    <t xml:space="preserve">с учетом часовой оплаты </t>
  </si>
  <si>
    <t>Итого за 1 занятие</t>
  </si>
  <si>
    <t>Стоимость услуги (работы) 1 занятие 1 получатель услуги</t>
  </si>
  <si>
    <t>Утверждаю:</t>
  </si>
  <si>
    <t>Руководитель учреждения</t>
  </si>
  <si>
    <t>Расчет платы за оказание платной услуги (работы)</t>
  </si>
  <si>
    <t>МОП (от фот педагога)</t>
  </si>
  <si>
    <t>бухгалтер (от фот педагога)</t>
  </si>
  <si>
    <t>материальные затраты (от фот педагога)</t>
  </si>
  <si>
    <t>прочие затраты (от суммы всех затрат)</t>
  </si>
  <si>
    <t>расходов платных дополнительных услуг
организация группы выходного дня</t>
  </si>
  <si>
    <t>Статья расходов</t>
  </si>
  <si>
    <t>Код</t>
  </si>
  <si>
    <t>кол-во занятий в мес 8</t>
  </si>
  <si>
    <t>кол-во человек мл группа</t>
  </si>
  <si>
    <t xml:space="preserve">кол-во человек </t>
  </si>
  <si>
    <t>Всего по учреждению в месяц</t>
  </si>
  <si>
    <t>Всего по учреждению 3 мес с учетом процента посещаемости 70%</t>
  </si>
  <si>
    <t>I.</t>
  </si>
  <si>
    <t>Стоимость одного занятия</t>
  </si>
  <si>
    <t>II.</t>
  </si>
  <si>
    <t>Фактическое расходование средств</t>
  </si>
  <si>
    <t>1.</t>
  </si>
  <si>
    <t>Фонд оплаты труда</t>
  </si>
  <si>
    <t>211+213</t>
  </si>
  <si>
    <t>Заработная плата</t>
  </si>
  <si>
    <t>из них:</t>
  </si>
  <si>
    <t>Начисления на заработную плату 30,2%</t>
  </si>
  <si>
    <t>2.</t>
  </si>
  <si>
    <t>Услуги бухгалтерии</t>
  </si>
  <si>
    <t>3.</t>
  </si>
  <si>
    <t>Приобретение основных средств, материальных запасов, хозяйственные расходы и прочие расходы учреждения</t>
  </si>
  <si>
    <t>итого сумма по смете</t>
  </si>
  <si>
    <t>Итого в мес</t>
  </si>
  <si>
    <t>педагоги %</t>
  </si>
  <si>
    <t>МОП %</t>
  </si>
  <si>
    <t>223,225,226,290,310,340</t>
  </si>
  <si>
    <t>СОГЛАСОВАНО</t>
  </si>
  <si>
    <t xml:space="preserve">УТВЕРЖДЕНО </t>
  </si>
  <si>
    <t>приказом заведующего</t>
  </si>
  <si>
    <t xml:space="preserve">от  </t>
  </si>
  <si>
    <t>№</t>
  </si>
  <si>
    <t>№ п/п</t>
  </si>
  <si>
    <t>Наименование должности</t>
  </si>
  <si>
    <t>Наименование кружка</t>
  </si>
  <si>
    <t>Количество штатных единиц</t>
  </si>
  <si>
    <t>Оплата от фонда оплаты труда педагога</t>
  </si>
  <si>
    <t>Бухгалтер</t>
  </si>
  <si>
    <t>Педагог дополнительного образования</t>
  </si>
  <si>
    <t>Уборщик производственных и служебных помещений</t>
  </si>
  <si>
    <t>итого:</t>
  </si>
  <si>
    <t>Заведующий</t>
  </si>
  <si>
    <t>Ф.И.О.</t>
  </si>
  <si>
    <t>Месячный фонд рабочего времени, (час.)</t>
  </si>
  <si>
    <t>средний по произв календарю</t>
  </si>
  <si>
    <t>сумма</t>
  </si>
  <si>
    <t>кол-во чел</t>
  </si>
  <si>
    <t>по штатному пед раб</t>
  </si>
  <si>
    <t>Норма времени на оказание платной услуги (работы), (час.)</t>
  </si>
  <si>
    <t>смета</t>
  </si>
  <si>
    <t>Оплата за занятие с учетом РК</t>
  </si>
  <si>
    <t>Начальник управления                                              С.Ю. Шахомиров</t>
  </si>
  <si>
    <t>ШТАТНОЕ РАСПИСАНИЕ по платным образовательным услугам на 01 октября 2022 года</t>
  </si>
  <si>
    <t xml:space="preserve">Рисование песком </t>
  </si>
  <si>
    <t>"Узнавайка"</t>
  </si>
  <si>
    <t>ИЗО</t>
  </si>
  <si>
    <t>"Умелые ручки"</t>
  </si>
  <si>
    <t>Обучение чтению с 6 лет</t>
  </si>
  <si>
    <t>обучение чтению с 6 лет</t>
  </si>
  <si>
    <t>Фитнес по сказкам</t>
  </si>
  <si>
    <t>Снижение стоимости затрат, с учетом платежеспособности потребителей услуг (работ)</t>
  </si>
  <si>
    <t>руб</t>
  </si>
  <si>
    <t>Бухгалтер 2 категории</t>
  </si>
  <si>
    <t>1.5.</t>
  </si>
  <si>
    <t>Всего по учреждению    3 мес</t>
  </si>
  <si>
    <t>Средняя заработная  плата в месяц педагогических работников, согласно тарификационного списка на 01.09.2022 года</t>
  </si>
  <si>
    <t>Хореография</t>
  </si>
  <si>
    <t>штат в количестве 12 шт.ед.</t>
  </si>
  <si>
    <t>"Узнавай-ка"</t>
  </si>
  <si>
    <t>фитнес по сказкам</t>
  </si>
  <si>
    <t>рисование песком, узнавай-ка, изо, умелые ручки хореография</t>
  </si>
  <si>
    <t>Администратор</t>
  </si>
  <si>
    <t>Координатор</t>
  </si>
  <si>
    <t>администратор %</t>
  </si>
  <si>
    <t>координатор %</t>
  </si>
  <si>
    <t>администратор (от фот педагога)</t>
  </si>
  <si>
    <t>координатор (от фот педагога)</t>
  </si>
  <si>
    <t>Л.В. Повержук</t>
  </si>
  <si>
    <t>Л.В .Повержук</t>
  </si>
  <si>
    <t>2022 - 2023 уч.г</t>
  </si>
  <si>
    <t>МОУ  "Ирдоматский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</si>
</sst>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6" xfId="0" applyFont="1" applyFill="1" applyBorder="1"/>
    <xf numFmtId="0" fontId="3" fillId="0" borderId="9" xfId="0" applyFont="1" applyBorder="1" applyAlignment="1">
      <alignment horizontal="center"/>
    </xf>
    <xf numFmtId="0" fontId="3" fillId="3" borderId="4" xfId="0" applyFont="1" applyFill="1" applyBorder="1"/>
    <xf numFmtId="0" fontId="3" fillId="3" borderId="3" xfId="0" applyFont="1" applyFill="1" applyBorder="1"/>
    <xf numFmtId="0" fontId="3" fillId="0" borderId="5" xfId="0" applyFont="1" applyBorder="1"/>
    <xf numFmtId="0" fontId="3" fillId="2" borderId="3" xfId="0" applyFont="1" applyFill="1" applyBorder="1"/>
    <xf numFmtId="10" fontId="3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/>
    <xf numFmtId="9" fontId="3" fillId="0" borderId="6" xfId="0" applyNumberFormat="1" applyFont="1" applyBorder="1"/>
    <xf numFmtId="9" fontId="3" fillId="0" borderId="3" xfId="0" applyNumberFormat="1" applyFont="1" applyBorder="1"/>
    <xf numFmtId="0" fontId="3" fillId="3" borderId="0" xfId="0" applyFont="1" applyFill="1" applyBorder="1"/>
    <xf numFmtId="0" fontId="3" fillId="4" borderId="1" xfId="0" applyFont="1" applyFill="1" applyBorder="1" applyAlignment="1">
      <alignment horizontal="center"/>
    </xf>
    <xf numFmtId="0" fontId="7" fillId="0" borderId="6" xfId="0" applyFont="1" applyBorder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9" fontId="13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center" wrapText="1"/>
    </xf>
    <xf numFmtId="4" fontId="13" fillId="5" borderId="1" xfId="0" applyNumberFormat="1" applyFont="1" applyFill="1" applyBorder="1" applyAlignment="1">
      <alignment horizontal="center" wrapText="1"/>
    </xf>
    <xf numFmtId="0" fontId="12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6" fillId="0" borderId="1" xfId="0" applyFont="1" applyFill="1" applyBorder="1" applyAlignment="1">
      <alignment horizontal="center" vertical="center"/>
    </xf>
    <xf numFmtId="4" fontId="16" fillId="7" borderId="1" xfId="0" applyNumberFormat="1" applyFont="1" applyFill="1" applyBorder="1" applyAlignment="1">
      <alignment horizontal="left" vertical="center"/>
    </xf>
    <xf numFmtId="4" fontId="16" fillId="7" borderId="1" xfId="0" applyNumberFormat="1" applyFont="1" applyFill="1" applyBorder="1" applyAlignment="1">
      <alignment horizontal="center" vertical="center"/>
    </xf>
    <xf numFmtId="165" fontId="16" fillId="7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4" fontId="17" fillId="8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3" xfId="0" applyFont="1" applyBorder="1"/>
    <xf numFmtId="0" fontId="16" fillId="0" borderId="3" xfId="0" applyFont="1" applyBorder="1" applyAlignment="1"/>
    <xf numFmtId="0" fontId="16" fillId="0" borderId="0" xfId="0" applyFont="1" applyBorder="1"/>
    <xf numFmtId="4" fontId="16" fillId="0" borderId="0" xfId="0" applyNumberFormat="1" applyFont="1"/>
    <xf numFmtId="4" fontId="3" fillId="0" borderId="1" xfId="0" applyNumberFormat="1" applyFont="1" applyBorder="1" applyAlignment="1">
      <alignment wrapText="1"/>
    </xf>
    <xf numFmtId="0" fontId="18" fillId="0" borderId="0" xfId="0" applyFont="1"/>
    <xf numFmtId="9" fontId="3" fillId="0" borderId="3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5" fillId="3" borderId="9" xfId="0" applyNumberFormat="1" applyFont="1" applyFill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10" fontId="13" fillId="0" borderId="1" xfId="0" applyNumberFormat="1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right"/>
    </xf>
    <xf numFmtId="2" fontId="3" fillId="0" borderId="0" xfId="0" applyNumberFormat="1" applyFont="1"/>
    <xf numFmtId="9" fontId="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9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R26"/>
  <sheetViews>
    <sheetView topLeftCell="A13" workbookViewId="0">
      <selection activeCell="F3" sqref="F3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98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74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37.5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0"/>
      <c r="F10" s="12">
        <v>148</v>
      </c>
      <c r="H10" s="2" t="s">
        <v>65</v>
      </c>
    </row>
    <row r="11" spans="1:18" ht="27.75" customHeight="1" x14ac:dyDescent="0.3">
      <c r="A11" s="11"/>
      <c r="B11" s="113" t="s">
        <v>69</v>
      </c>
      <c r="C11" s="114"/>
      <c r="D11" s="114"/>
      <c r="E11" s="114"/>
      <c r="F11" s="12">
        <v>0.5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0">
        <f>F9/F10*F11</f>
        <v>77.510000000000005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99">
        <f>F12*D13</f>
        <v>6.2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4.6500000000000004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98"/>
      <c r="E15" s="98">
        <v>0.06</v>
      </c>
      <c r="F15" s="99">
        <f>F12*E15</f>
        <v>4.6500000000000004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12"/>
      <c r="F16" s="99">
        <f>F12*D16</f>
        <v>1.55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99">
        <f>(F12+F13+F14+F16+F15)*0.302</f>
        <v>28.56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F12+F13+F14+F16+F17+F15</f>
        <v>123.12</v>
      </c>
    </row>
    <row r="19" spans="1:12" ht="21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7.88</v>
      </c>
      <c r="G19" s="2" t="s">
        <v>10</v>
      </c>
    </row>
    <row r="20" spans="1:12" ht="21.75" customHeight="1" x14ac:dyDescent="0.3">
      <c r="A20" s="14">
        <v>5</v>
      </c>
      <c r="B20" s="4" t="s">
        <v>19</v>
      </c>
      <c r="C20" s="4"/>
      <c r="D20" s="4"/>
      <c r="E20" s="23">
        <v>0.17</v>
      </c>
      <c r="F20" s="101">
        <f>F12*E20</f>
        <v>13.18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0.25</v>
      </c>
      <c r="F21" s="100">
        <f>(F18+F19+F20)*E21</f>
        <v>36.049999999999997</v>
      </c>
    </row>
    <row r="22" spans="1:12" x14ac:dyDescent="0.3">
      <c r="A22" s="10"/>
      <c r="B22" s="17"/>
      <c r="C22" s="17"/>
      <c r="D22" s="17"/>
      <c r="E22" s="17"/>
      <c r="F22" s="99"/>
    </row>
    <row r="23" spans="1:12" x14ac:dyDescent="0.3">
      <c r="A23" s="11"/>
      <c r="B23" s="24" t="s">
        <v>12</v>
      </c>
      <c r="C23" s="24"/>
      <c r="D23" s="24"/>
      <c r="E23" s="24"/>
      <c r="F23" s="100">
        <f>F18+F20+F21+F19</f>
        <v>180.23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14"/>
      <c r="F24" s="99">
        <v>0.23</v>
      </c>
      <c r="L24" s="2">
        <f>F12*1.302/F25</f>
        <v>0.560655666666667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16"/>
      <c r="F25" s="102">
        <f>F23-F24</f>
        <v>180</v>
      </c>
    </row>
    <row r="26" spans="1:12" x14ac:dyDescent="0.3">
      <c r="F26" s="9"/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R26"/>
  <sheetViews>
    <sheetView topLeftCell="A16" workbookViewId="0">
      <selection activeCell="F3" sqref="F3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98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87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37.5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0"/>
      <c r="F10" s="12">
        <v>148</v>
      </c>
      <c r="H10" s="2" t="s">
        <v>65</v>
      </c>
    </row>
    <row r="11" spans="1:18" ht="27.75" customHeight="1" x14ac:dyDescent="0.3">
      <c r="A11" s="11"/>
      <c r="B11" s="113" t="s">
        <v>69</v>
      </c>
      <c r="C11" s="114"/>
      <c r="D11" s="114"/>
      <c r="E11" s="114"/>
      <c r="F11" s="12">
        <v>0.5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0">
        <f>F9/F10*F11</f>
        <v>77.510000000000005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99">
        <f>F12*D13</f>
        <v>6.2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4.6500000000000004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110"/>
      <c r="E15" s="110">
        <v>0.06</v>
      </c>
      <c r="F15" s="99">
        <f>F12*E15</f>
        <v>4.6500000000000004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12"/>
      <c r="F16" s="99">
        <f>F12*D16</f>
        <v>1.55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99">
        <f>(F12+F13+F14+F16+F15)*0.302</f>
        <v>28.56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F12+F13+F14+F16+F17+F15</f>
        <v>123.12</v>
      </c>
    </row>
    <row r="19" spans="1:12" ht="21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7.88</v>
      </c>
      <c r="G19" s="2" t="s">
        <v>10</v>
      </c>
    </row>
    <row r="20" spans="1:12" ht="21.75" customHeight="1" x14ac:dyDescent="0.3">
      <c r="A20" s="14">
        <v>5</v>
      </c>
      <c r="B20" s="4" t="s">
        <v>19</v>
      </c>
      <c r="C20" s="4"/>
      <c r="D20" s="4"/>
      <c r="E20" s="23">
        <v>0.14000000000000001</v>
      </c>
      <c r="F20" s="101">
        <f>F12*E20</f>
        <v>10.85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0.27</v>
      </c>
      <c r="F21" s="100">
        <f>(F18+F19+F20)*E21</f>
        <v>38.299999999999997</v>
      </c>
    </row>
    <row r="22" spans="1:12" x14ac:dyDescent="0.3">
      <c r="A22" s="10"/>
      <c r="B22" s="17"/>
      <c r="C22" s="17"/>
      <c r="D22" s="17"/>
      <c r="E22" s="17"/>
      <c r="F22" s="99"/>
    </row>
    <row r="23" spans="1:12" x14ac:dyDescent="0.3">
      <c r="A23" s="11"/>
      <c r="B23" s="24" t="s">
        <v>12</v>
      </c>
      <c r="C23" s="24"/>
      <c r="D23" s="24"/>
      <c r="E23" s="24"/>
      <c r="F23" s="100">
        <f>F18+F20+F21+F19</f>
        <v>180.15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14"/>
      <c r="F24" s="99">
        <v>0.15</v>
      </c>
      <c r="L24" s="2">
        <f>F12*1.302/F25</f>
        <v>0.560655666666667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16"/>
      <c r="F25" s="102">
        <f>F23-F24</f>
        <v>180</v>
      </c>
    </row>
    <row r="26" spans="1:12" x14ac:dyDescent="0.3">
      <c r="F26" s="9"/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R25"/>
  <sheetViews>
    <sheetView topLeftCell="A7" workbookViewId="0">
      <selection activeCell="F3" sqref="F3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98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75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37.5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4"/>
      <c r="F10" s="12">
        <v>148</v>
      </c>
      <c r="H10" s="2" t="s">
        <v>65</v>
      </c>
    </row>
    <row r="11" spans="1:18" ht="22.5" customHeight="1" x14ac:dyDescent="0.3">
      <c r="A11" s="11"/>
      <c r="B11" s="113" t="s">
        <v>69</v>
      </c>
      <c r="C11" s="114"/>
      <c r="D11" s="114"/>
      <c r="E11" s="122"/>
      <c r="F11" s="12">
        <v>0.5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3">
        <f>F9/F10*F11</f>
        <v>77.510000000000005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104">
        <f>F12*D13</f>
        <v>6.2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4.6500000000000004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98"/>
      <c r="E15" s="98">
        <v>0.06</v>
      </c>
      <c r="F15" s="99">
        <f>F12*E15</f>
        <v>4.6500000000000004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21"/>
      <c r="F16" s="99">
        <f>F12*D16</f>
        <v>1.55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104">
        <f>(F12+F13+F14+F15+F16)*0.302</f>
        <v>28.56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F12+F13+F14+F15+F16+F17</f>
        <v>123.12</v>
      </c>
    </row>
    <row r="19" spans="1:12" ht="19.5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7.88</v>
      </c>
      <c r="G19" s="2" t="s">
        <v>10</v>
      </c>
    </row>
    <row r="20" spans="1:12" ht="20.25" customHeight="1" x14ac:dyDescent="0.3">
      <c r="A20" s="14">
        <v>5</v>
      </c>
      <c r="B20" s="4" t="s">
        <v>19</v>
      </c>
      <c r="C20" s="4"/>
      <c r="D20" s="4"/>
      <c r="E20" s="23">
        <v>0.17</v>
      </c>
      <c r="F20" s="105">
        <f>F12*E20</f>
        <v>13.18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0.25</v>
      </c>
      <c r="F21" s="103">
        <f>(F18+F19+F20)*E21</f>
        <v>36.049999999999997</v>
      </c>
    </row>
    <row r="22" spans="1:12" x14ac:dyDescent="0.3">
      <c r="A22" s="10"/>
      <c r="B22" s="17"/>
      <c r="C22" s="17"/>
      <c r="D22" s="17"/>
      <c r="E22" s="17"/>
      <c r="F22" s="106"/>
    </row>
    <row r="23" spans="1:12" x14ac:dyDescent="0.3">
      <c r="A23" s="11"/>
      <c r="B23" s="24" t="s">
        <v>12</v>
      </c>
      <c r="C23" s="24"/>
      <c r="D23" s="24"/>
      <c r="E23" s="24"/>
      <c r="F23" s="107">
        <f>F18+F20+F21+F19</f>
        <v>180.23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22"/>
      <c r="F24" s="99">
        <v>0.23</v>
      </c>
      <c r="L24" s="2">
        <f>F12*1.302/F25</f>
        <v>0.560655666666667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23"/>
      <c r="F25" s="108">
        <f>F23-F24</f>
        <v>180</v>
      </c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R25"/>
  <sheetViews>
    <sheetView topLeftCell="A13" workbookViewId="0">
      <selection activeCell="I5" sqref="I5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99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80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37.5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4"/>
      <c r="F10" s="12">
        <v>148</v>
      </c>
      <c r="H10" s="2" t="s">
        <v>65</v>
      </c>
    </row>
    <row r="11" spans="1:18" ht="30" customHeight="1" x14ac:dyDescent="0.3">
      <c r="A11" s="11"/>
      <c r="B11" s="113" t="s">
        <v>69</v>
      </c>
      <c r="C11" s="114"/>
      <c r="D11" s="114"/>
      <c r="E11" s="122"/>
      <c r="F11" s="12">
        <v>0.6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3">
        <f>F9/F10*F11</f>
        <v>93.01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104">
        <f>F12*D13</f>
        <v>7.44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5.58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98"/>
      <c r="E15" s="98">
        <v>0.06</v>
      </c>
      <c r="F15" s="99">
        <f>F12*E15</f>
        <v>5.58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21"/>
      <c r="F16" s="99">
        <f>F12*D16</f>
        <v>1.86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104">
        <f>(F12+F13+F14+F15+F16)*0.302</f>
        <v>34.270000000000003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F12+F13+F14+F15+F16+F17</f>
        <v>147.74</v>
      </c>
    </row>
    <row r="19" spans="1:12" ht="20.25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9.4600000000000009</v>
      </c>
      <c r="G19" s="2" t="s">
        <v>10</v>
      </c>
    </row>
    <row r="20" spans="1:12" ht="20.25" customHeight="1" x14ac:dyDescent="0.3">
      <c r="A20" s="14">
        <v>5</v>
      </c>
      <c r="B20" s="4" t="s">
        <v>19</v>
      </c>
      <c r="C20" s="4"/>
      <c r="D20" s="4"/>
      <c r="E20" s="23">
        <v>0.11</v>
      </c>
      <c r="F20" s="105">
        <f>F12*E20</f>
        <v>10.23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</v>
      </c>
      <c r="F21" s="103">
        <f>(F18+F19+F20)*E21</f>
        <v>33.49</v>
      </c>
    </row>
    <row r="22" spans="1:12" x14ac:dyDescent="0.3">
      <c r="A22" s="10"/>
      <c r="B22" s="17"/>
      <c r="C22" s="17"/>
      <c r="D22" s="17"/>
      <c r="E22" s="17"/>
      <c r="F22" s="106"/>
    </row>
    <row r="23" spans="1:12" x14ac:dyDescent="0.3">
      <c r="A23" s="11"/>
      <c r="B23" s="24" t="s">
        <v>12</v>
      </c>
      <c r="C23" s="24"/>
      <c r="D23" s="24"/>
      <c r="E23" s="24"/>
      <c r="F23" s="107">
        <f>F18+F20+F21+F19</f>
        <v>200.92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22"/>
      <c r="F24" s="99">
        <v>0.92</v>
      </c>
      <c r="L24" s="2">
        <f>F12*1.302/F25</f>
        <v>0.60549509999999995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23"/>
      <c r="F25" s="108">
        <f>F23-F24</f>
        <v>200</v>
      </c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R25"/>
  <sheetViews>
    <sheetView topLeftCell="A13" workbookViewId="0">
      <selection activeCell="K5" sqref="K5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98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76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63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4"/>
      <c r="F10" s="12">
        <v>148</v>
      </c>
      <c r="H10" s="2" t="s">
        <v>65</v>
      </c>
    </row>
    <row r="11" spans="1:18" ht="33" customHeight="1" x14ac:dyDescent="0.3">
      <c r="A11" s="11"/>
      <c r="B11" s="113" t="s">
        <v>69</v>
      </c>
      <c r="C11" s="114"/>
      <c r="D11" s="114"/>
      <c r="E11" s="122"/>
      <c r="F11" s="12">
        <v>0.5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3">
        <f>F9/F10*F11</f>
        <v>77.510000000000005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104">
        <f>F12*D13</f>
        <v>6.2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4.6500000000000004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98"/>
      <c r="E15" s="98">
        <v>0.06</v>
      </c>
      <c r="F15" s="99">
        <f>F12*E15</f>
        <v>4.6500000000000004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21"/>
      <c r="F16" s="99">
        <f>F12*D16</f>
        <v>1.55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104">
        <f>(F12+F13+F14+F15+F16)*0.302</f>
        <v>28.56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F12+F13+F14+F15+F16+F17</f>
        <v>123.12</v>
      </c>
    </row>
    <row r="19" spans="1:12" ht="19.5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7.88</v>
      </c>
      <c r="G19" s="2" t="s">
        <v>10</v>
      </c>
    </row>
    <row r="20" spans="1:12" ht="20.25" customHeight="1" x14ac:dyDescent="0.3">
      <c r="A20" s="14">
        <v>5</v>
      </c>
      <c r="B20" s="4" t="s">
        <v>19</v>
      </c>
      <c r="C20" s="4"/>
      <c r="D20" s="4"/>
      <c r="E20" s="23">
        <v>0.25</v>
      </c>
      <c r="F20" s="105">
        <f>F12*E20</f>
        <v>19.38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</v>
      </c>
      <c r="F21" s="103">
        <f>(F18+F19+F20)*E21</f>
        <v>30.08</v>
      </c>
    </row>
    <row r="22" spans="1:12" x14ac:dyDescent="0.3">
      <c r="A22" s="10"/>
      <c r="B22" s="17"/>
      <c r="C22" s="17"/>
      <c r="D22" s="17"/>
      <c r="E22" s="17"/>
      <c r="F22" s="106"/>
    </row>
    <row r="23" spans="1:12" x14ac:dyDescent="0.3">
      <c r="A23" s="11"/>
      <c r="B23" s="24" t="s">
        <v>12</v>
      </c>
      <c r="C23" s="24"/>
      <c r="D23" s="24"/>
      <c r="E23" s="24"/>
      <c r="F23" s="107">
        <f>F18+F20+F21+F19</f>
        <v>180.46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22"/>
      <c r="F24" s="99">
        <v>0.46</v>
      </c>
      <c r="L24" s="2">
        <f>F12*1.302/F25</f>
        <v>0.560655666666667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23"/>
      <c r="F25" s="108">
        <f>F23-F24</f>
        <v>180</v>
      </c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R25"/>
  <sheetViews>
    <sheetView topLeftCell="A16" workbookViewId="0">
      <selection activeCell="H26" sqref="H26:H27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98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77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37.5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4"/>
      <c r="F10" s="12">
        <v>148</v>
      </c>
      <c r="H10" s="2" t="s">
        <v>65</v>
      </c>
    </row>
    <row r="11" spans="1:18" ht="27" customHeight="1" x14ac:dyDescent="0.3">
      <c r="A11" s="11"/>
      <c r="B11" s="113" t="s">
        <v>69</v>
      </c>
      <c r="C11" s="114"/>
      <c r="D11" s="114"/>
      <c r="E11" s="122"/>
      <c r="F11" s="12">
        <v>0.5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3">
        <f>F9/F10*F11</f>
        <v>77.510000000000005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104">
        <f>F12*D13</f>
        <v>6.2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4.6500000000000004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98"/>
      <c r="E15" s="98">
        <v>0.06</v>
      </c>
      <c r="F15" s="99">
        <f>F12*E15</f>
        <v>4.6500000000000004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21"/>
      <c r="F16" s="99">
        <f>F12*D16</f>
        <v>1.55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104">
        <f>(F12+F13+F14+F15+F16)*0.302</f>
        <v>28.56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F12+F13+F14+F15+F16+F17</f>
        <v>123.12</v>
      </c>
    </row>
    <row r="19" spans="1:12" ht="22.5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7.88</v>
      </c>
      <c r="G19" s="2" t="s">
        <v>10</v>
      </c>
    </row>
    <row r="20" spans="1:12" ht="19.5" customHeight="1" x14ac:dyDescent="0.3">
      <c r="A20" s="14">
        <v>5</v>
      </c>
      <c r="B20" s="4" t="s">
        <v>19</v>
      </c>
      <c r="C20" s="4"/>
      <c r="D20" s="4"/>
      <c r="E20" s="23">
        <v>0.25</v>
      </c>
      <c r="F20" s="105">
        <f>F12*E20</f>
        <v>19.38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</v>
      </c>
      <c r="F21" s="103">
        <f>(F18+F19+F20)*E21</f>
        <v>30.08</v>
      </c>
    </row>
    <row r="22" spans="1:12" x14ac:dyDescent="0.3">
      <c r="A22" s="10"/>
      <c r="B22" s="17"/>
      <c r="C22" s="17"/>
      <c r="D22" s="17"/>
      <c r="E22" s="17"/>
      <c r="F22" s="106"/>
    </row>
    <row r="23" spans="1:12" x14ac:dyDescent="0.3">
      <c r="A23" s="11"/>
      <c r="B23" s="24" t="s">
        <v>12</v>
      </c>
      <c r="C23" s="24"/>
      <c r="D23" s="24"/>
      <c r="E23" s="24"/>
      <c r="F23" s="107">
        <f>F18+F20+F21+F19</f>
        <v>180.46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22"/>
      <c r="F24" s="99">
        <v>0.46</v>
      </c>
      <c r="L24" s="2">
        <f>F12*1.302/F25</f>
        <v>0.560655666666667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23"/>
      <c r="F25" s="108">
        <f>F23-F24</f>
        <v>180</v>
      </c>
      <c r="H25" s="97"/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R25"/>
  <sheetViews>
    <sheetView topLeftCell="A13" workbookViewId="0">
      <selection activeCell="H3" sqref="H3"/>
    </sheetView>
  </sheetViews>
  <sheetFormatPr defaultRowHeight="18.75" x14ac:dyDescent="0.3"/>
  <cols>
    <col min="1" max="1" width="9.140625" style="1"/>
    <col min="2" max="2" width="16" style="2" customWidth="1"/>
    <col min="3" max="3" width="32.5703125" style="2" customWidth="1"/>
    <col min="4" max="4" width="9.140625" style="2"/>
    <col min="5" max="5" width="15.5703125" style="2" customWidth="1"/>
    <col min="6" max="6" width="16" style="2" customWidth="1"/>
    <col min="7" max="13" width="9.140625" style="2"/>
    <col min="14" max="14" width="15.5703125" style="2" bestFit="1" customWidth="1"/>
    <col min="15" max="15" width="13.85546875" style="2" customWidth="1"/>
    <col min="16" max="16" width="16.7109375" style="2" customWidth="1"/>
    <col min="17" max="17" width="9.140625" style="2"/>
    <col min="18" max="18" width="13.140625" style="2" customWidth="1"/>
    <col min="19" max="16384" width="9.140625" style="2"/>
  </cols>
  <sheetData>
    <row r="1" spans="1:18" x14ac:dyDescent="0.3">
      <c r="F1" s="3" t="s">
        <v>14</v>
      </c>
    </row>
    <row r="2" spans="1:18" x14ac:dyDescent="0.3">
      <c r="F2" s="3" t="s">
        <v>15</v>
      </c>
    </row>
    <row r="3" spans="1:18" x14ac:dyDescent="0.3">
      <c r="E3" s="4"/>
      <c r="F3" s="5" t="s">
        <v>98</v>
      </c>
    </row>
    <row r="5" spans="1:18" x14ac:dyDescent="0.3">
      <c r="A5" s="117" t="s">
        <v>16</v>
      </c>
      <c r="B5" s="117"/>
      <c r="C5" s="117"/>
      <c r="D5" s="117"/>
      <c r="E5" s="117"/>
      <c r="F5" s="117"/>
    </row>
    <row r="6" spans="1:18" x14ac:dyDescent="0.3">
      <c r="A6" s="118" t="s">
        <v>78</v>
      </c>
      <c r="B6" s="118"/>
      <c r="C6" s="118"/>
      <c r="D6" s="118"/>
      <c r="E6" s="118"/>
      <c r="F6" s="118"/>
    </row>
    <row r="8" spans="1:18" x14ac:dyDescent="0.3">
      <c r="A8" s="6">
        <v>1</v>
      </c>
      <c r="B8" s="7" t="s">
        <v>1</v>
      </c>
      <c r="C8" s="8"/>
      <c r="D8" s="8"/>
      <c r="E8" s="8"/>
      <c r="F8" s="9"/>
      <c r="O8" s="2" t="s">
        <v>66</v>
      </c>
      <c r="P8" s="2" t="s">
        <v>67</v>
      </c>
    </row>
    <row r="9" spans="1:18" ht="37.5" customHeight="1" x14ac:dyDescent="0.3">
      <c r="A9" s="10" t="s">
        <v>3</v>
      </c>
      <c r="B9" s="113" t="s">
        <v>86</v>
      </c>
      <c r="C9" s="114"/>
      <c r="D9" s="114"/>
      <c r="E9" s="114"/>
      <c r="F9" s="96">
        <v>22943.64</v>
      </c>
      <c r="N9" s="2" t="s">
        <v>68</v>
      </c>
      <c r="O9" s="2">
        <v>474933.43</v>
      </c>
      <c r="P9" s="2">
        <v>20.7</v>
      </c>
      <c r="R9" s="111">
        <f>O9/P9</f>
        <v>22943.64</v>
      </c>
    </row>
    <row r="10" spans="1:18" ht="24.75" customHeight="1" x14ac:dyDescent="0.3">
      <c r="A10" s="11"/>
      <c r="B10" s="119" t="s">
        <v>64</v>
      </c>
      <c r="C10" s="120"/>
      <c r="D10" s="120"/>
      <c r="E10" s="124"/>
      <c r="F10" s="12">
        <v>148</v>
      </c>
      <c r="H10" s="2" t="s">
        <v>65</v>
      </c>
    </row>
    <row r="11" spans="1:18" ht="33" customHeight="1" x14ac:dyDescent="0.3">
      <c r="A11" s="11"/>
      <c r="B11" s="113" t="s">
        <v>69</v>
      </c>
      <c r="C11" s="114"/>
      <c r="D11" s="114"/>
      <c r="E11" s="122"/>
      <c r="F11" s="12">
        <v>1</v>
      </c>
    </row>
    <row r="12" spans="1:18" x14ac:dyDescent="0.3">
      <c r="A12" s="14"/>
      <c r="B12" s="15" t="s">
        <v>2</v>
      </c>
      <c r="C12" s="16" t="s">
        <v>11</v>
      </c>
      <c r="D12" s="16"/>
      <c r="E12" s="16"/>
      <c r="F12" s="103">
        <f>F9/F10*F11</f>
        <v>155.02000000000001</v>
      </c>
    </row>
    <row r="13" spans="1:18" x14ac:dyDescent="0.3">
      <c r="A13" s="14" t="s">
        <v>4</v>
      </c>
      <c r="B13" s="18" t="s">
        <v>96</v>
      </c>
      <c r="C13" s="4"/>
      <c r="D13" s="112">
        <v>0.08</v>
      </c>
      <c r="E13" s="112"/>
      <c r="F13" s="104">
        <f>F12*D13</f>
        <v>12.4</v>
      </c>
      <c r="G13" s="2" t="s">
        <v>10</v>
      </c>
    </row>
    <row r="14" spans="1:18" ht="18.75" customHeight="1" x14ac:dyDescent="0.3">
      <c r="A14" s="12" t="s">
        <v>5</v>
      </c>
      <c r="B14" s="13" t="s">
        <v>97</v>
      </c>
      <c r="C14" s="8"/>
      <c r="D14" s="112">
        <v>0.06</v>
      </c>
      <c r="E14" s="112"/>
      <c r="F14" s="99">
        <f>F12*D14</f>
        <v>9.3000000000000007</v>
      </c>
      <c r="G14" s="2" t="s">
        <v>10</v>
      </c>
    </row>
    <row r="15" spans="1:18" ht="18.75" customHeight="1" x14ac:dyDescent="0.3">
      <c r="A15" s="14" t="s">
        <v>6</v>
      </c>
      <c r="B15" s="13" t="s">
        <v>97</v>
      </c>
      <c r="C15" s="8"/>
      <c r="D15" s="98"/>
      <c r="E15" s="98">
        <v>0.06</v>
      </c>
      <c r="F15" s="99">
        <f>F12*E15</f>
        <v>9.3000000000000007</v>
      </c>
    </row>
    <row r="16" spans="1:18" ht="18.75" customHeight="1" x14ac:dyDescent="0.3">
      <c r="A16" s="12" t="s">
        <v>84</v>
      </c>
      <c r="B16" s="13" t="s">
        <v>17</v>
      </c>
      <c r="C16" s="8"/>
      <c r="D16" s="112">
        <v>0.02</v>
      </c>
      <c r="E16" s="121"/>
      <c r="F16" s="99">
        <f>F12*D16</f>
        <v>3.1</v>
      </c>
      <c r="G16" s="2" t="s">
        <v>10</v>
      </c>
    </row>
    <row r="17" spans="1:12" x14ac:dyDescent="0.3">
      <c r="A17" s="14">
        <v>2</v>
      </c>
      <c r="B17" s="4" t="s">
        <v>7</v>
      </c>
      <c r="C17" s="4"/>
      <c r="D17" s="4"/>
      <c r="E17" s="19">
        <v>0.30199999999999999</v>
      </c>
      <c r="F17" s="104">
        <f>(F12+F13+F14+F15+F16)*0.302</f>
        <v>57.11</v>
      </c>
    </row>
    <row r="18" spans="1:12" ht="19.5" customHeight="1" x14ac:dyDescent="0.3">
      <c r="A18" s="20">
        <v>3</v>
      </c>
      <c r="B18" s="21" t="s">
        <v>8</v>
      </c>
      <c r="C18" s="21"/>
      <c r="D18" s="21"/>
      <c r="E18" s="21"/>
      <c r="F18" s="100">
        <f>F12+F13+F14+F15+F16+F17</f>
        <v>246.23</v>
      </c>
    </row>
    <row r="19" spans="1:12" ht="21" customHeight="1" x14ac:dyDescent="0.3">
      <c r="A19" s="12">
        <v>4</v>
      </c>
      <c r="B19" s="13" t="s">
        <v>18</v>
      </c>
      <c r="C19" s="8"/>
      <c r="D19" s="22">
        <v>0.08</v>
      </c>
      <c r="E19" s="26" t="s">
        <v>9</v>
      </c>
      <c r="F19" s="100">
        <f>F12*D19*1.271</f>
        <v>15.76</v>
      </c>
      <c r="G19" s="2" t="s">
        <v>10</v>
      </c>
    </row>
    <row r="20" spans="1:12" ht="21.75" customHeight="1" x14ac:dyDescent="0.3">
      <c r="A20" s="14">
        <v>5</v>
      </c>
      <c r="B20" s="4" t="s">
        <v>19</v>
      </c>
      <c r="C20" s="4"/>
      <c r="D20" s="4"/>
      <c r="E20" s="23">
        <v>0.18</v>
      </c>
      <c r="F20" s="105">
        <f>F12*E20</f>
        <v>27.9</v>
      </c>
      <c r="G20" s="2" t="s">
        <v>10</v>
      </c>
    </row>
    <row r="21" spans="1:12" x14ac:dyDescent="0.3">
      <c r="A21" s="14">
        <v>6</v>
      </c>
      <c r="B21" s="4" t="s">
        <v>20</v>
      </c>
      <c r="C21" s="4"/>
      <c r="D21" s="4"/>
      <c r="E21" s="23">
        <v>0.21</v>
      </c>
      <c r="F21" s="103">
        <f>(F18+F19+F20)*E21</f>
        <v>60.88</v>
      </c>
    </row>
    <row r="22" spans="1:12" x14ac:dyDescent="0.3">
      <c r="A22" s="10"/>
      <c r="B22" s="17"/>
      <c r="C22" s="17"/>
      <c r="D22" s="17"/>
      <c r="E22" s="17"/>
      <c r="F22" s="106"/>
    </row>
    <row r="23" spans="1:12" x14ac:dyDescent="0.3">
      <c r="A23" s="11"/>
      <c r="B23" s="24" t="s">
        <v>12</v>
      </c>
      <c r="C23" s="24"/>
      <c r="D23" s="24"/>
      <c r="E23" s="24"/>
      <c r="F23" s="107">
        <f>F18+F20+F21+F19</f>
        <v>350.77</v>
      </c>
    </row>
    <row r="24" spans="1:12" ht="42.75" customHeight="1" x14ac:dyDescent="0.3">
      <c r="A24" s="12">
        <v>7</v>
      </c>
      <c r="B24" s="113" t="s">
        <v>81</v>
      </c>
      <c r="C24" s="114"/>
      <c r="D24" s="114"/>
      <c r="E24" s="122"/>
      <c r="F24" s="99">
        <v>0.77</v>
      </c>
      <c r="L24" s="2">
        <f>F12*1.302/F25</f>
        <v>0.57667440000000003</v>
      </c>
    </row>
    <row r="25" spans="1:12" ht="42.75" customHeight="1" x14ac:dyDescent="0.3">
      <c r="A25" s="25">
        <v>8</v>
      </c>
      <c r="B25" s="115" t="s">
        <v>13</v>
      </c>
      <c r="C25" s="116"/>
      <c r="D25" s="116"/>
      <c r="E25" s="123"/>
      <c r="F25" s="108">
        <f>F23-F24</f>
        <v>350</v>
      </c>
    </row>
  </sheetData>
  <mergeCells count="10">
    <mergeCell ref="D14:E14"/>
    <mergeCell ref="D16:E16"/>
    <mergeCell ref="B24:E24"/>
    <mergeCell ref="B25:E25"/>
    <mergeCell ref="A5:F5"/>
    <mergeCell ref="A6:F6"/>
    <mergeCell ref="B9:E9"/>
    <mergeCell ref="B10:E10"/>
    <mergeCell ref="B11:E11"/>
    <mergeCell ref="D13:E13"/>
  </mergeCells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tabSelected="1" topLeftCell="H1" workbookViewId="0">
      <selection activeCell="T3" sqref="T3"/>
    </sheetView>
  </sheetViews>
  <sheetFormatPr defaultRowHeight="15" x14ac:dyDescent="0.25"/>
  <cols>
    <col min="1" max="1" width="5.5703125" style="54" customWidth="1"/>
    <col min="2" max="2" width="43.7109375" customWidth="1"/>
    <col min="3" max="3" width="11.7109375" style="54" customWidth="1"/>
    <col min="4" max="4" width="9.28515625" style="54" customWidth="1"/>
    <col min="5" max="5" width="12.5703125" style="56" customWidth="1"/>
    <col min="6" max="6" width="11.28515625" style="56" customWidth="1"/>
    <col min="7" max="7" width="13" style="56" customWidth="1"/>
    <col min="8" max="8" width="14.140625" style="56" customWidth="1"/>
    <col min="9" max="9" width="10.28515625" style="54" customWidth="1"/>
    <col min="10" max="10" width="12.5703125" style="56" customWidth="1"/>
    <col min="11" max="12" width="11.28515625" style="56" customWidth="1"/>
    <col min="13" max="13" width="13" style="56" bestFit="1" customWidth="1"/>
    <col min="14" max="14" width="10.28515625" style="54" customWidth="1"/>
    <col min="15" max="15" width="12.5703125" style="56" customWidth="1"/>
    <col min="16" max="17" width="11.28515625" style="56" customWidth="1"/>
    <col min="18" max="18" width="11.85546875" style="56" customWidth="1"/>
    <col min="19" max="19" width="16.28515625" style="56" customWidth="1"/>
    <col min="20" max="20" width="12.85546875" style="56" customWidth="1"/>
    <col min="21" max="21" width="16.85546875" style="56" customWidth="1"/>
    <col min="237" max="237" width="5.5703125" customWidth="1"/>
    <col min="238" max="238" width="43.7109375" customWidth="1"/>
    <col min="239" max="239" width="11.7109375" customWidth="1"/>
    <col min="240" max="240" width="10.28515625" bestFit="1" customWidth="1"/>
    <col min="241" max="241" width="12.5703125" customWidth="1"/>
    <col min="242" max="244" width="11.28515625" customWidth="1"/>
    <col min="245" max="245" width="10.28515625" customWidth="1"/>
    <col min="246" max="246" width="12.5703125" customWidth="1"/>
    <col min="247" max="248" width="11.28515625" customWidth="1"/>
    <col min="249" max="249" width="16.140625" customWidth="1"/>
    <col min="250" max="250" width="8.85546875" customWidth="1"/>
    <col min="251" max="251" width="12.5703125" customWidth="1"/>
    <col min="252" max="253" width="11.28515625" customWidth="1"/>
    <col min="254" max="254" width="17" customWidth="1"/>
    <col min="255" max="255" width="8.85546875" customWidth="1"/>
    <col min="256" max="256" width="12.5703125" customWidth="1"/>
    <col min="257" max="259" width="11.28515625" customWidth="1"/>
    <col min="260" max="260" width="10.28515625" customWidth="1"/>
    <col min="261" max="261" width="12.5703125" customWidth="1"/>
    <col min="262" max="264" width="11.28515625" customWidth="1"/>
    <col min="265" max="265" width="10.28515625" customWidth="1"/>
    <col min="266" max="266" width="12.5703125" customWidth="1"/>
    <col min="267" max="268" width="11.28515625" customWidth="1"/>
    <col min="269" max="269" width="15.85546875" customWidth="1"/>
    <col min="270" max="270" width="10.28515625" customWidth="1"/>
    <col min="271" max="271" width="12.5703125" customWidth="1"/>
    <col min="272" max="274" width="11.28515625" customWidth="1"/>
    <col min="275" max="276" width="20.42578125" bestFit="1" customWidth="1"/>
    <col min="277" max="277" width="16.85546875" customWidth="1"/>
    <col min="493" max="493" width="5.5703125" customWidth="1"/>
    <col min="494" max="494" width="43.7109375" customWidth="1"/>
    <col min="495" max="495" width="11.7109375" customWidth="1"/>
    <col min="496" max="496" width="10.28515625" bestFit="1" customWidth="1"/>
    <col min="497" max="497" width="12.5703125" customWidth="1"/>
    <col min="498" max="500" width="11.28515625" customWidth="1"/>
    <col min="501" max="501" width="10.28515625" customWidth="1"/>
    <col min="502" max="502" width="12.5703125" customWidth="1"/>
    <col min="503" max="504" width="11.28515625" customWidth="1"/>
    <col min="505" max="505" width="16.140625" customWidth="1"/>
    <col min="506" max="506" width="8.85546875" customWidth="1"/>
    <col min="507" max="507" width="12.5703125" customWidth="1"/>
    <col min="508" max="509" width="11.28515625" customWidth="1"/>
    <col min="510" max="510" width="17" customWidth="1"/>
    <col min="511" max="511" width="8.85546875" customWidth="1"/>
    <col min="512" max="512" width="12.5703125" customWidth="1"/>
    <col min="513" max="515" width="11.28515625" customWidth="1"/>
    <col min="516" max="516" width="10.28515625" customWidth="1"/>
    <col min="517" max="517" width="12.5703125" customWidth="1"/>
    <col min="518" max="520" width="11.28515625" customWidth="1"/>
    <col min="521" max="521" width="10.28515625" customWidth="1"/>
    <col min="522" max="522" width="12.5703125" customWidth="1"/>
    <col min="523" max="524" width="11.28515625" customWidth="1"/>
    <col min="525" max="525" width="15.85546875" customWidth="1"/>
    <col min="526" max="526" width="10.28515625" customWidth="1"/>
    <col min="527" max="527" width="12.5703125" customWidth="1"/>
    <col min="528" max="530" width="11.28515625" customWidth="1"/>
    <col min="531" max="532" width="20.42578125" bestFit="1" customWidth="1"/>
    <col min="533" max="533" width="16.85546875" customWidth="1"/>
    <col min="749" max="749" width="5.5703125" customWidth="1"/>
    <col min="750" max="750" width="43.7109375" customWidth="1"/>
    <col min="751" max="751" width="11.7109375" customWidth="1"/>
    <col min="752" max="752" width="10.28515625" bestFit="1" customWidth="1"/>
    <col min="753" max="753" width="12.5703125" customWidth="1"/>
    <col min="754" max="756" width="11.28515625" customWidth="1"/>
    <col min="757" max="757" width="10.28515625" customWidth="1"/>
    <col min="758" max="758" width="12.5703125" customWidth="1"/>
    <col min="759" max="760" width="11.28515625" customWidth="1"/>
    <col min="761" max="761" width="16.140625" customWidth="1"/>
    <col min="762" max="762" width="8.85546875" customWidth="1"/>
    <col min="763" max="763" width="12.5703125" customWidth="1"/>
    <col min="764" max="765" width="11.28515625" customWidth="1"/>
    <col min="766" max="766" width="17" customWidth="1"/>
    <col min="767" max="767" width="8.85546875" customWidth="1"/>
    <col min="768" max="768" width="12.5703125" customWidth="1"/>
    <col min="769" max="771" width="11.28515625" customWidth="1"/>
    <col min="772" max="772" width="10.28515625" customWidth="1"/>
    <col min="773" max="773" width="12.5703125" customWidth="1"/>
    <col min="774" max="776" width="11.28515625" customWidth="1"/>
    <col min="777" max="777" width="10.28515625" customWidth="1"/>
    <col min="778" max="778" width="12.5703125" customWidth="1"/>
    <col min="779" max="780" width="11.28515625" customWidth="1"/>
    <col min="781" max="781" width="15.85546875" customWidth="1"/>
    <col min="782" max="782" width="10.28515625" customWidth="1"/>
    <col min="783" max="783" width="12.5703125" customWidth="1"/>
    <col min="784" max="786" width="11.28515625" customWidth="1"/>
    <col min="787" max="788" width="20.42578125" bestFit="1" customWidth="1"/>
    <col min="789" max="789" width="16.85546875" customWidth="1"/>
    <col min="1005" max="1005" width="5.5703125" customWidth="1"/>
    <col min="1006" max="1006" width="43.7109375" customWidth="1"/>
    <col min="1007" max="1007" width="11.7109375" customWidth="1"/>
    <col min="1008" max="1008" width="10.28515625" bestFit="1" customWidth="1"/>
    <col min="1009" max="1009" width="12.5703125" customWidth="1"/>
    <col min="1010" max="1012" width="11.28515625" customWidth="1"/>
    <col min="1013" max="1013" width="10.28515625" customWidth="1"/>
    <col min="1014" max="1014" width="12.5703125" customWidth="1"/>
    <col min="1015" max="1016" width="11.28515625" customWidth="1"/>
    <col min="1017" max="1017" width="16.140625" customWidth="1"/>
    <col min="1018" max="1018" width="8.85546875" customWidth="1"/>
    <col min="1019" max="1019" width="12.5703125" customWidth="1"/>
    <col min="1020" max="1021" width="11.28515625" customWidth="1"/>
    <col min="1022" max="1022" width="17" customWidth="1"/>
    <col min="1023" max="1023" width="8.85546875" customWidth="1"/>
    <col min="1024" max="1024" width="12.5703125" customWidth="1"/>
    <col min="1025" max="1027" width="11.28515625" customWidth="1"/>
    <col min="1028" max="1028" width="10.28515625" customWidth="1"/>
    <col min="1029" max="1029" width="12.5703125" customWidth="1"/>
    <col min="1030" max="1032" width="11.28515625" customWidth="1"/>
    <col min="1033" max="1033" width="10.28515625" customWidth="1"/>
    <col min="1034" max="1034" width="12.5703125" customWidth="1"/>
    <col min="1035" max="1036" width="11.28515625" customWidth="1"/>
    <col min="1037" max="1037" width="15.85546875" customWidth="1"/>
    <col min="1038" max="1038" width="10.28515625" customWidth="1"/>
    <col min="1039" max="1039" width="12.5703125" customWidth="1"/>
    <col min="1040" max="1042" width="11.28515625" customWidth="1"/>
    <col min="1043" max="1044" width="20.42578125" bestFit="1" customWidth="1"/>
    <col min="1045" max="1045" width="16.85546875" customWidth="1"/>
    <col min="1261" max="1261" width="5.5703125" customWidth="1"/>
    <col min="1262" max="1262" width="43.7109375" customWidth="1"/>
    <col min="1263" max="1263" width="11.7109375" customWidth="1"/>
    <col min="1264" max="1264" width="10.28515625" bestFit="1" customWidth="1"/>
    <col min="1265" max="1265" width="12.5703125" customWidth="1"/>
    <col min="1266" max="1268" width="11.28515625" customWidth="1"/>
    <col min="1269" max="1269" width="10.28515625" customWidth="1"/>
    <col min="1270" max="1270" width="12.5703125" customWidth="1"/>
    <col min="1271" max="1272" width="11.28515625" customWidth="1"/>
    <col min="1273" max="1273" width="16.140625" customWidth="1"/>
    <col min="1274" max="1274" width="8.85546875" customWidth="1"/>
    <col min="1275" max="1275" width="12.5703125" customWidth="1"/>
    <col min="1276" max="1277" width="11.28515625" customWidth="1"/>
    <col min="1278" max="1278" width="17" customWidth="1"/>
    <col min="1279" max="1279" width="8.85546875" customWidth="1"/>
    <col min="1280" max="1280" width="12.5703125" customWidth="1"/>
    <col min="1281" max="1283" width="11.28515625" customWidth="1"/>
    <col min="1284" max="1284" width="10.28515625" customWidth="1"/>
    <col min="1285" max="1285" width="12.5703125" customWidth="1"/>
    <col min="1286" max="1288" width="11.28515625" customWidth="1"/>
    <col min="1289" max="1289" width="10.28515625" customWidth="1"/>
    <col min="1290" max="1290" width="12.5703125" customWidth="1"/>
    <col min="1291" max="1292" width="11.28515625" customWidth="1"/>
    <col min="1293" max="1293" width="15.85546875" customWidth="1"/>
    <col min="1294" max="1294" width="10.28515625" customWidth="1"/>
    <col min="1295" max="1295" width="12.5703125" customWidth="1"/>
    <col min="1296" max="1298" width="11.28515625" customWidth="1"/>
    <col min="1299" max="1300" width="20.42578125" bestFit="1" customWidth="1"/>
    <col min="1301" max="1301" width="16.85546875" customWidth="1"/>
    <col min="1517" max="1517" width="5.5703125" customWidth="1"/>
    <col min="1518" max="1518" width="43.7109375" customWidth="1"/>
    <col min="1519" max="1519" width="11.7109375" customWidth="1"/>
    <col min="1520" max="1520" width="10.28515625" bestFit="1" customWidth="1"/>
    <col min="1521" max="1521" width="12.5703125" customWidth="1"/>
    <col min="1522" max="1524" width="11.28515625" customWidth="1"/>
    <col min="1525" max="1525" width="10.28515625" customWidth="1"/>
    <col min="1526" max="1526" width="12.5703125" customWidth="1"/>
    <col min="1527" max="1528" width="11.28515625" customWidth="1"/>
    <col min="1529" max="1529" width="16.140625" customWidth="1"/>
    <col min="1530" max="1530" width="8.85546875" customWidth="1"/>
    <col min="1531" max="1531" width="12.5703125" customWidth="1"/>
    <col min="1532" max="1533" width="11.28515625" customWidth="1"/>
    <col min="1534" max="1534" width="17" customWidth="1"/>
    <col min="1535" max="1535" width="8.85546875" customWidth="1"/>
    <col min="1536" max="1536" width="12.5703125" customWidth="1"/>
    <col min="1537" max="1539" width="11.28515625" customWidth="1"/>
    <col min="1540" max="1540" width="10.28515625" customWidth="1"/>
    <col min="1541" max="1541" width="12.5703125" customWidth="1"/>
    <col min="1542" max="1544" width="11.28515625" customWidth="1"/>
    <col min="1545" max="1545" width="10.28515625" customWidth="1"/>
    <col min="1546" max="1546" width="12.5703125" customWidth="1"/>
    <col min="1547" max="1548" width="11.28515625" customWidth="1"/>
    <col min="1549" max="1549" width="15.85546875" customWidth="1"/>
    <col min="1550" max="1550" width="10.28515625" customWidth="1"/>
    <col min="1551" max="1551" width="12.5703125" customWidth="1"/>
    <col min="1552" max="1554" width="11.28515625" customWidth="1"/>
    <col min="1555" max="1556" width="20.42578125" bestFit="1" customWidth="1"/>
    <col min="1557" max="1557" width="16.85546875" customWidth="1"/>
    <col min="1773" max="1773" width="5.5703125" customWidth="1"/>
    <col min="1774" max="1774" width="43.7109375" customWidth="1"/>
    <col min="1775" max="1775" width="11.7109375" customWidth="1"/>
    <col min="1776" max="1776" width="10.28515625" bestFit="1" customWidth="1"/>
    <col min="1777" max="1777" width="12.5703125" customWidth="1"/>
    <col min="1778" max="1780" width="11.28515625" customWidth="1"/>
    <col min="1781" max="1781" width="10.28515625" customWidth="1"/>
    <col min="1782" max="1782" width="12.5703125" customWidth="1"/>
    <col min="1783" max="1784" width="11.28515625" customWidth="1"/>
    <col min="1785" max="1785" width="16.140625" customWidth="1"/>
    <col min="1786" max="1786" width="8.85546875" customWidth="1"/>
    <col min="1787" max="1787" width="12.5703125" customWidth="1"/>
    <col min="1788" max="1789" width="11.28515625" customWidth="1"/>
    <col min="1790" max="1790" width="17" customWidth="1"/>
    <col min="1791" max="1791" width="8.85546875" customWidth="1"/>
    <col min="1792" max="1792" width="12.5703125" customWidth="1"/>
    <col min="1793" max="1795" width="11.28515625" customWidth="1"/>
    <col min="1796" max="1796" width="10.28515625" customWidth="1"/>
    <col min="1797" max="1797" width="12.5703125" customWidth="1"/>
    <col min="1798" max="1800" width="11.28515625" customWidth="1"/>
    <col min="1801" max="1801" width="10.28515625" customWidth="1"/>
    <col min="1802" max="1802" width="12.5703125" customWidth="1"/>
    <col min="1803" max="1804" width="11.28515625" customWidth="1"/>
    <col min="1805" max="1805" width="15.85546875" customWidth="1"/>
    <col min="1806" max="1806" width="10.28515625" customWidth="1"/>
    <col min="1807" max="1807" width="12.5703125" customWidth="1"/>
    <col min="1808" max="1810" width="11.28515625" customWidth="1"/>
    <col min="1811" max="1812" width="20.42578125" bestFit="1" customWidth="1"/>
    <col min="1813" max="1813" width="16.85546875" customWidth="1"/>
    <col min="2029" max="2029" width="5.5703125" customWidth="1"/>
    <col min="2030" max="2030" width="43.7109375" customWidth="1"/>
    <col min="2031" max="2031" width="11.7109375" customWidth="1"/>
    <col min="2032" max="2032" width="10.28515625" bestFit="1" customWidth="1"/>
    <col min="2033" max="2033" width="12.5703125" customWidth="1"/>
    <col min="2034" max="2036" width="11.28515625" customWidth="1"/>
    <col min="2037" max="2037" width="10.28515625" customWidth="1"/>
    <col min="2038" max="2038" width="12.5703125" customWidth="1"/>
    <col min="2039" max="2040" width="11.28515625" customWidth="1"/>
    <col min="2041" max="2041" width="16.140625" customWidth="1"/>
    <col min="2042" max="2042" width="8.85546875" customWidth="1"/>
    <col min="2043" max="2043" width="12.5703125" customWidth="1"/>
    <col min="2044" max="2045" width="11.28515625" customWidth="1"/>
    <col min="2046" max="2046" width="17" customWidth="1"/>
    <col min="2047" max="2047" width="8.85546875" customWidth="1"/>
    <col min="2048" max="2048" width="12.5703125" customWidth="1"/>
    <col min="2049" max="2051" width="11.28515625" customWidth="1"/>
    <col min="2052" max="2052" width="10.28515625" customWidth="1"/>
    <col min="2053" max="2053" width="12.5703125" customWidth="1"/>
    <col min="2054" max="2056" width="11.28515625" customWidth="1"/>
    <col min="2057" max="2057" width="10.28515625" customWidth="1"/>
    <col min="2058" max="2058" width="12.5703125" customWidth="1"/>
    <col min="2059" max="2060" width="11.28515625" customWidth="1"/>
    <col min="2061" max="2061" width="15.85546875" customWidth="1"/>
    <col min="2062" max="2062" width="10.28515625" customWidth="1"/>
    <col min="2063" max="2063" width="12.5703125" customWidth="1"/>
    <col min="2064" max="2066" width="11.28515625" customWidth="1"/>
    <col min="2067" max="2068" width="20.42578125" bestFit="1" customWidth="1"/>
    <col min="2069" max="2069" width="16.85546875" customWidth="1"/>
    <col min="2285" max="2285" width="5.5703125" customWidth="1"/>
    <col min="2286" max="2286" width="43.7109375" customWidth="1"/>
    <col min="2287" max="2287" width="11.7109375" customWidth="1"/>
    <col min="2288" max="2288" width="10.28515625" bestFit="1" customWidth="1"/>
    <col min="2289" max="2289" width="12.5703125" customWidth="1"/>
    <col min="2290" max="2292" width="11.28515625" customWidth="1"/>
    <col min="2293" max="2293" width="10.28515625" customWidth="1"/>
    <col min="2294" max="2294" width="12.5703125" customWidth="1"/>
    <col min="2295" max="2296" width="11.28515625" customWidth="1"/>
    <col min="2297" max="2297" width="16.140625" customWidth="1"/>
    <col min="2298" max="2298" width="8.85546875" customWidth="1"/>
    <col min="2299" max="2299" width="12.5703125" customWidth="1"/>
    <col min="2300" max="2301" width="11.28515625" customWidth="1"/>
    <col min="2302" max="2302" width="17" customWidth="1"/>
    <col min="2303" max="2303" width="8.85546875" customWidth="1"/>
    <col min="2304" max="2304" width="12.5703125" customWidth="1"/>
    <col min="2305" max="2307" width="11.28515625" customWidth="1"/>
    <col min="2308" max="2308" width="10.28515625" customWidth="1"/>
    <col min="2309" max="2309" width="12.5703125" customWidth="1"/>
    <col min="2310" max="2312" width="11.28515625" customWidth="1"/>
    <col min="2313" max="2313" width="10.28515625" customWidth="1"/>
    <col min="2314" max="2314" width="12.5703125" customWidth="1"/>
    <col min="2315" max="2316" width="11.28515625" customWidth="1"/>
    <col min="2317" max="2317" width="15.85546875" customWidth="1"/>
    <col min="2318" max="2318" width="10.28515625" customWidth="1"/>
    <col min="2319" max="2319" width="12.5703125" customWidth="1"/>
    <col min="2320" max="2322" width="11.28515625" customWidth="1"/>
    <col min="2323" max="2324" width="20.42578125" bestFit="1" customWidth="1"/>
    <col min="2325" max="2325" width="16.85546875" customWidth="1"/>
    <col min="2541" max="2541" width="5.5703125" customWidth="1"/>
    <col min="2542" max="2542" width="43.7109375" customWidth="1"/>
    <col min="2543" max="2543" width="11.7109375" customWidth="1"/>
    <col min="2544" max="2544" width="10.28515625" bestFit="1" customWidth="1"/>
    <col min="2545" max="2545" width="12.5703125" customWidth="1"/>
    <col min="2546" max="2548" width="11.28515625" customWidth="1"/>
    <col min="2549" max="2549" width="10.28515625" customWidth="1"/>
    <col min="2550" max="2550" width="12.5703125" customWidth="1"/>
    <col min="2551" max="2552" width="11.28515625" customWidth="1"/>
    <col min="2553" max="2553" width="16.140625" customWidth="1"/>
    <col min="2554" max="2554" width="8.85546875" customWidth="1"/>
    <col min="2555" max="2555" width="12.5703125" customWidth="1"/>
    <col min="2556" max="2557" width="11.28515625" customWidth="1"/>
    <col min="2558" max="2558" width="17" customWidth="1"/>
    <col min="2559" max="2559" width="8.85546875" customWidth="1"/>
    <col min="2560" max="2560" width="12.5703125" customWidth="1"/>
    <col min="2561" max="2563" width="11.28515625" customWidth="1"/>
    <col min="2564" max="2564" width="10.28515625" customWidth="1"/>
    <col min="2565" max="2565" width="12.5703125" customWidth="1"/>
    <col min="2566" max="2568" width="11.28515625" customWidth="1"/>
    <col min="2569" max="2569" width="10.28515625" customWidth="1"/>
    <col min="2570" max="2570" width="12.5703125" customWidth="1"/>
    <col min="2571" max="2572" width="11.28515625" customWidth="1"/>
    <col min="2573" max="2573" width="15.85546875" customWidth="1"/>
    <col min="2574" max="2574" width="10.28515625" customWidth="1"/>
    <col min="2575" max="2575" width="12.5703125" customWidth="1"/>
    <col min="2576" max="2578" width="11.28515625" customWidth="1"/>
    <col min="2579" max="2580" width="20.42578125" bestFit="1" customWidth="1"/>
    <col min="2581" max="2581" width="16.85546875" customWidth="1"/>
    <col min="2797" max="2797" width="5.5703125" customWidth="1"/>
    <col min="2798" max="2798" width="43.7109375" customWidth="1"/>
    <col min="2799" max="2799" width="11.7109375" customWidth="1"/>
    <col min="2800" max="2800" width="10.28515625" bestFit="1" customWidth="1"/>
    <col min="2801" max="2801" width="12.5703125" customWidth="1"/>
    <col min="2802" max="2804" width="11.28515625" customWidth="1"/>
    <col min="2805" max="2805" width="10.28515625" customWidth="1"/>
    <col min="2806" max="2806" width="12.5703125" customWidth="1"/>
    <col min="2807" max="2808" width="11.28515625" customWidth="1"/>
    <col min="2809" max="2809" width="16.140625" customWidth="1"/>
    <col min="2810" max="2810" width="8.85546875" customWidth="1"/>
    <col min="2811" max="2811" width="12.5703125" customWidth="1"/>
    <col min="2812" max="2813" width="11.28515625" customWidth="1"/>
    <col min="2814" max="2814" width="17" customWidth="1"/>
    <col min="2815" max="2815" width="8.85546875" customWidth="1"/>
    <col min="2816" max="2816" width="12.5703125" customWidth="1"/>
    <col min="2817" max="2819" width="11.28515625" customWidth="1"/>
    <col min="2820" max="2820" width="10.28515625" customWidth="1"/>
    <col min="2821" max="2821" width="12.5703125" customWidth="1"/>
    <col min="2822" max="2824" width="11.28515625" customWidth="1"/>
    <col min="2825" max="2825" width="10.28515625" customWidth="1"/>
    <col min="2826" max="2826" width="12.5703125" customWidth="1"/>
    <col min="2827" max="2828" width="11.28515625" customWidth="1"/>
    <col min="2829" max="2829" width="15.85546875" customWidth="1"/>
    <col min="2830" max="2830" width="10.28515625" customWidth="1"/>
    <col min="2831" max="2831" width="12.5703125" customWidth="1"/>
    <col min="2832" max="2834" width="11.28515625" customWidth="1"/>
    <col min="2835" max="2836" width="20.42578125" bestFit="1" customWidth="1"/>
    <col min="2837" max="2837" width="16.85546875" customWidth="1"/>
    <col min="3053" max="3053" width="5.5703125" customWidth="1"/>
    <col min="3054" max="3054" width="43.7109375" customWidth="1"/>
    <col min="3055" max="3055" width="11.7109375" customWidth="1"/>
    <col min="3056" max="3056" width="10.28515625" bestFit="1" customWidth="1"/>
    <col min="3057" max="3057" width="12.5703125" customWidth="1"/>
    <col min="3058" max="3060" width="11.28515625" customWidth="1"/>
    <col min="3061" max="3061" width="10.28515625" customWidth="1"/>
    <col min="3062" max="3062" width="12.5703125" customWidth="1"/>
    <col min="3063" max="3064" width="11.28515625" customWidth="1"/>
    <col min="3065" max="3065" width="16.140625" customWidth="1"/>
    <col min="3066" max="3066" width="8.85546875" customWidth="1"/>
    <col min="3067" max="3067" width="12.5703125" customWidth="1"/>
    <col min="3068" max="3069" width="11.28515625" customWidth="1"/>
    <col min="3070" max="3070" width="17" customWidth="1"/>
    <col min="3071" max="3071" width="8.85546875" customWidth="1"/>
    <col min="3072" max="3072" width="12.5703125" customWidth="1"/>
    <col min="3073" max="3075" width="11.28515625" customWidth="1"/>
    <col min="3076" max="3076" width="10.28515625" customWidth="1"/>
    <col min="3077" max="3077" width="12.5703125" customWidth="1"/>
    <col min="3078" max="3080" width="11.28515625" customWidth="1"/>
    <col min="3081" max="3081" width="10.28515625" customWidth="1"/>
    <col min="3082" max="3082" width="12.5703125" customWidth="1"/>
    <col min="3083" max="3084" width="11.28515625" customWidth="1"/>
    <col min="3085" max="3085" width="15.85546875" customWidth="1"/>
    <col min="3086" max="3086" width="10.28515625" customWidth="1"/>
    <col min="3087" max="3087" width="12.5703125" customWidth="1"/>
    <col min="3088" max="3090" width="11.28515625" customWidth="1"/>
    <col min="3091" max="3092" width="20.42578125" bestFit="1" customWidth="1"/>
    <col min="3093" max="3093" width="16.85546875" customWidth="1"/>
    <col min="3309" max="3309" width="5.5703125" customWidth="1"/>
    <col min="3310" max="3310" width="43.7109375" customWidth="1"/>
    <col min="3311" max="3311" width="11.7109375" customWidth="1"/>
    <col min="3312" max="3312" width="10.28515625" bestFit="1" customWidth="1"/>
    <col min="3313" max="3313" width="12.5703125" customWidth="1"/>
    <col min="3314" max="3316" width="11.28515625" customWidth="1"/>
    <col min="3317" max="3317" width="10.28515625" customWidth="1"/>
    <col min="3318" max="3318" width="12.5703125" customWidth="1"/>
    <col min="3319" max="3320" width="11.28515625" customWidth="1"/>
    <col min="3321" max="3321" width="16.140625" customWidth="1"/>
    <col min="3322" max="3322" width="8.85546875" customWidth="1"/>
    <col min="3323" max="3323" width="12.5703125" customWidth="1"/>
    <col min="3324" max="3325" width="11.28515625" customWidth="1"/>
    <col min="3326" max="3326" width="17" customWidth="1"/>
    <col min="3327" max="3327" width="8.85546875" customWidth="1"/>
    <col min="3328" max="3328" width="12.5703125" customWidth="1"/>
    <col min="3329" max="3331" width="11.28515625" customWidth="1"/>
    <col min="3332" max="3332" width="10.28515625" customWidth="1"/>
    <col min="3333" max="3333" width="12.5703125" customWidth="1"/>
    <col min="3334" max="3336" width="11.28515625" customWidth="1"/>
    <col min="3337" max="3337" width="10.28515625" customWidth="1"/>
    <col min="3338" max="3338" width="12.5703125" customWidth="1"/>
    <col min="3339" max="3340" width="11.28515625" customWidth="1"/>
    <col min="3341" max="3341" width="15.85546875" customWidth="1"/>
    <col min="3342" max="3342" width="10.28515625" customWidth="1"/>
    <col min="3343" max="3343" width="12.5703125" customWidth="1"/>
    <col min="3344" max="3346" width="11.28515625" customWidth="1"/>
    <col min="3347" max="3348" width="20.42578125" bestFit="1" customWidth="1"/>
    <col min="3349" max="3349" width="16.85546875" customWidth="1"/>
    <col min="3565" max="3565" width="5.5703125" customWidth="1"/>
    <col min="3566" max="3566" width="43.7109375" customWidth="1"/>
    <col min="3567" max="3567" width="11.7109375" customWidth="1"/>
    <col min="3568" max="3568" width="10.28515625" bestFit="1" customWidth="1"/>
    <col min="3569" max="3569" width="12.5703125" customWidth="1"/>
    <col min="3570" max="3572" width="11.28515625" customWidth="1"/>
    <col min="3573" max="3573" width="10.28515625" customWidth="1"/>
    <col min="3574" max="3574" width="12.5703125" customWidth="1"/>
    <col min="3575" max="3576" width="11.28515625" customWidth="1"/>
    <col min="3577" max="3577" width="16.140625" customWidth="1"/>
    <col min="3578" max="3578" width="8.85546875" customWidth="1"/>
    <col min="3579" max="3579" width="12.5703125" customWidth="1"/>
    <col min="3580" max="3581" width="11.28515625" customWidth="1"/>
    <col min="3582" max="3582" width="17" customWidth="1"/>
    <col min="3583" max="3583" width="8.85546875" customWidth="1"/>
    <col min="3584" max="3584" width="12.5703125" customWidth="1"/>
    <col min="3585" max="3587" width="11.28515625" customWidth="1"/>
    <col min="3588" max="3588" width="10.28515625" customWidth="1"/>
    <col min="3589" max="3589" width="12.5703125" customWidth="1"/>
    <col min="3590" max="3592" width="11.28515625" customWidth="1"/>
    <col min="3593" max="3593" width="10.28515625" customWidth="1"/>
    <col min="3594" max="3594" width="12.5703125" customWidth="1"/>
    <col min="3595" max="3596" width="11.28515625" customWidth="1"/>
    <col min="3597" max="3597" width="15.85546875" customWidth="1"/>
    <col min="3598" max="3598" width="10.28515625" customWidth="1"/>
    <col min="3599" max="3599" width="12.5703125" customWidth="1"/>
    <col min="3600" max="3602" width="11.28515625" customWidth="1"/>
    <col min="3603" max="3604" width="20.42578125" bestFit="1" customWidth="1"/>
    <col min="3605" max="3605" width="16.85546875" customWidth="1"/>
    <col min="3821" max="3821" width="5.5703125" customWidth="1"/>
    <col min="3822" max="3822" width="43.7109375" customWidth="1"/>
    <col min="3823" max="3823" width="11.7109375" customWidth="1"/>
    <col min="3824" max="3824" width="10.28515625" bestFit="1" customWidth="1"/>
    <col min="3825" max="3825" width="12.5703125" customWidth="1"/>
    <col min="3826" max="3828" width="11.28515625" customWidth="1"/>
    <col min="3829" max="3829" width="10.28515625" customWidth="1"/>
    <col min="3830" max="3830" width="12.5703125" customWidth="1"/>
    <col min="3831" max="3832" width="11.28515625" customWidth="1"/>
    <col min="3833" max="3833" width="16.140625" customWidth="1"/>
    <col min="3834" max="3834" width="8.85546875" customWidth="1"/>
    <col min="3835" max="3835" width="12.5703125" customWidth="1"/>
    <col min="3836" max="3837" width="11.28515625" customWidth="1"/>
    <col min="3838" max="3838" width="17" customWidth="1"/>
    <col min="3839" max="3839" width="8.85546875" customWidth="1"/>
    <col min="3840" max="3840" width="12.5703125" customWidth="1"/>
    <col min="3841" max="3843" width="11.28515625" customWidth="1"/>
    <col min="3844" max="3844" width="10.28515625" customWidth="1"/>
    <col min="3845" max="3845" width="12.5703125" customWidth="1"/>
    <col min="3846" max="3848" width="11.28515625" customWidth="1"/>
    <col min="3849" max="3849" width="10.28515625" customWidth="1"/>
    <col min="3850" max="3850" width="12.5703125" customWidth="1"/>
    <col min="3851" max="3852" width="11.28515625" customWidth="1"/>
    <col min="3853" max="3853" width="15.85546875" customWidth="1"/>
    <col min="3854" max="3854" width="10.28515625" customWidth="1"/>
    <col min="3855" max="3855" width="12.5703125" customWidth="1"/>
    <col min="3856" max="3858" width="11.28515625" customWidth="1"/>
    <col min="3859" max="3860" width="20.42578125" bestFit="1" customWidth="1"/>
    <col min="3861" max="3861" width="16.85546875" customWidth="1"/>
    <col min="4077" max="4077" width="5.5703125" customWidth="1"/>
    <col min="4078" max="4078" width="43.7109375" customWidth="1"/>
    <col min="4079" max="4079" width="11.7109375" customWidth="1"/>
    <col min="4080" max="4080" width="10.28515625" bestFit="1" customWidth="1"/>
    <col min="4081" max="4081" width="12.5703125" customWidth="1"/>
    <col min="4082" max="4084" width="11.28515625" customWidth="1"/>
    <col min="4085" max="4085" width="10.28515625" customWidth="1"/>
    <col min="4086" max="4086" width="12.5703125" customWidth="1"/>
    <col min="4087" max="4088" width="11.28515625" customWidth="1"/>
    <col min="4089" max="4089" width="16.140625" customWidth="1"/>
    <col min="4090" max="4090" width="8.85546875" customWidth="1"/>
    <col min="4091" max="4091" width="12.5703125" customWidth="1"/>
    <col min="4092" max="4093" width="11.28515625" customWidth="1"/>
    <col min="4094" max="4094" width="17" customWidth="1"/>
    <col min="4095" max="4095" width="8.85546875" customWidth="1"/>
    <col min="4096" max="4096" width="12.5703125" customWidth="1"/>
    <col min="4097" max="4099" width="11.28515625" customWidth="1"/>
    <col min="4100" max="4100" width="10.28515625" customWidth="1"/>
    <col min="4101" max="4101" width="12.5703125" customWidth="1"/>
    <col min="4102" max="4104" width="11.28515625" customWidth="1"/>
    <col min="4105" max="4105" width="10.28515625" customWidth="1"/>
    <col min="4106" max="4106" width="12.5703125" customWidth="1"/>
    <col min="4107" max="4108" width="11.28515625" customWidth="1"/>
    <col min="4109" max="4109" width="15.85546875" customWidth="1"/>
    <col min="4110" max="4110" width="10.28515625" customWidth="1"/>
    <col min="4111" max="4111" width="12.5703125" customWidth="1"/>
    <col min="4112" max="4114" width="11.28515625" customWidth="1"/>
    <col min="4115" max="4116" width="20.42578125" bestFit="1" customWidth="1"/>
    <col min="4117" max="4117" width="16.85546875" customWidth="1"/>
    <col min="4333" max="4333" width="5.5703125" customWidth="1"/>
    <col min="4334" max="4334" width="43.7109375" customWidth="1"/>
    <col min="4335" max="4335" width="11.7109375" customWidth="1"/>
    <col min="4336" max="4336" width="10.28515625" bestFit="1" customWidth="1"/>
    <col min="4337" max="4337" width="12.5703125" customWidth="1"/>
    <col min="4338" max="4340" width="11.28515625" customWidth="1"/>
    <col min="4341" max="4341" width="10.28515625" customWidth="1"/>
    <col min="4342" max="4342" width="12.5703125" customWidth="1"/>
    <col min="4343" max="4344" width="11.28515625" customWidth="1"/>
    <col min="4345" max="4345" width="16.140625" customWidth="1"/>
    <col min="4346" max="4346" width="8.85546875" customWidth="1"/>
    <col min="4347" max="4347" width="12.5703125" customWidth="1"/>
    <col min="4348" max="4349" width="11.28515625" customWidth="1"/>
    <col min="4350" max="4350" width="17" customWidth="1"/>
    <col min="4351" max="4351" width="8.85546875" customWidth="1"/>
    <col min="4352" max="4352" width="12.5703125" customWidth="1"/>
    <col min="4353" max="4355" width="11.28515625" customWidth="1"/>
    <col min="4356" max="4356" width="10.28515625" customWidth="1"/>
    <col min="4357" max="4357" width="12.5703125" customWidth="1"/>
    <col min="4358" max="4360" width="11.28515625" customWidth="1"/>
    <col min="4361" max="4361" width="10.28515625" customWidth="1"/>
    <col min="4362" max="4362" width="12.5703125" customWidth="1"/>
    <col min="4363" max="4364" width="11.28515625" customWidth="1"/>
    <col min="4365" max="4365" width="15.85546875" customWidth="1"/>
    <col min="4366" max="4366" width="10.28515625" customWidth="1"/>
    <col min="4367" max="4367" width="12.5703125" customWidth="1"/>
    <col min="4368" max="4370" width="11.28515625" customWidth="1"/>
    <col min="4371" max="4372" width="20.42578125" bestFit="1" customWidth="1"/>
    <col min="4373" max="4373" width="16.85546875" customWidth="1"/>
    <col min="4589" max="4589" width="5.5703125" customWidth="1"/>
    <col min="4590" max="4590" width="43.7109375" customWidth="1"/>
    <col min="4591" max="4591" width="11.7109375" customWidth="1"/>
    <col min="4592" max="4592" width="10.28515625" bestFit="1" customWidth="1"/>
    <col min="4593" max="4593" width="12.5703125" customWidth="1"/>
    <col min="4594" max="4596" width="11.28515625" customWidth="1"/>
    <col min="4597" max="4597" width="10.28515625" customWidth="1"/>
    <col min="4598" max="4598" width="12.5703125" customWidth="1"/>
    <col min="4599" max="4600" width="11.28515625" customWidth="1"/>
    <col min="4601" max="4601" width="16.140625" customWidth="1"/>
    <col min="4602" max="4602" width="8.85546875" customWidth="1"/>
    <col min="4603" max="4603" width="12.5703125" customWidth="1"/>
    <col min="4604" max="4605" width="11.28515625" customWidth="1"/>
    <col min="4606" max="4606" width="17" customWidth="1"/>
    <col min="4607" max="4607" width="8.85546875" customWidth="1"/>
    <col min="4608" max="4608" width="12.5703125" customWidth="1"/>
    <col min="4609" max="4611" width="11.28515625" customWidth="1"/>
    <col min="4612" max="4612" width="10.28515625" customWidth="1"/>
    <col min="4613" max="4613" width="12.5703125" customWidth="1"/>
    <col min="4614" max="4616" width="11.28515625" customWidth="1"/>
    <col min="4617" max="4617" width="10.28515625" customWidth="1"/>
    <col min="4618" max="4618" width="12.5703125" customWidth="1"/>
    <col min="4619" max="4620" width="11.28515625" customWidth="1"/>
    <col min="4621" max="4621" width="15.85546875" customWidth="1"/>
    <col min="4622" max="4622" width="10.28515625" customWidth="1"/>
    <col min="4623" max="4623" width="12.5703125" customWidth="1"/>
    <col min="4624" max="4626" width="11.28515625" customWidth="1"/>
    <col min="4627" max="4628" width="20.42578125" bestFit="1" customWidth="1"/>
    <col min="4629" max="4629" width="16.85546875" customWidth="1"/>
    <col min="4845" max="4845" width="5.5703125" customWidth="1"/>
    <col min="4846" max="4846" width="43.7109375" customWidth="1"/>
    <col min="4847" max="4847" width="11.7109375" customWidth="1"/>
    <col min="4848" max="4848" width="10.28515625" bestFit="1" customWidth="1"/>
    <col min="4849" max="4849" width="12.5703125" customWidth="1"/>
    <col min="4850" max="4852" width="11.28515625" customWidth="1"/>
    <col min="4853" max="4853" width="10.28515625" customWidth="1"/>
    <col min="4854" max="4854" width="12.5703125" customWidth="1"/>
    <col min="4855" max="4856" width="11.28515625" customWidth="1"/>
    <col min="4857" max="4857" width="16.140625" customWidth="1"/>
    <col min="4858" max="4858" width="8.85546875" customWidth="1"/>
    <col min="4859" max="4859" width="12.5703125" customWidth="1"/>
    <col min="4860" max="4861" width="11.28515625" customWidth="1"/>
    <col min="4862" max="4862" width="17" customWidth="1"/>
    <col min="4863" max="4863" width="8.85546875" customWidth="1"/>
    <col min="4864" max="4864" width="12.5703125" customWidth="1"/>
    <col min="4865" max="4867" width="11.28515625" customWidth="1"/>
    <col min="4868" max="4868" width="10.28515625" customWidth="1"/>
    <col min="4869" max="4869" width="12.5703125" customWidth="1"/>
    <col min="4870" max="4872" width="11.28515625" customWidth="1"/>
    <col min="4873" max="4873" width="10.28515625" customWidth="1"/>
    <col min="4874" max="4874" width="12.5703125" customWidth="1"/>
    <col min="4875" max="4876" width="11.28515625" customWidth="1"/>
    <col min="4877" max="4877" width="15.85546875" customWidth="1"/>
    <col min="4878" max="4878" width="10.28515625" customWidth="1"/>
    <col min="4879" max="4879" width="12.5703125" customWidth="1"/>
    <col min="4880" max="4882" width="11.28515625" customWidth="1"/>
    <col min="4883" max="4884" width="20.42578125" bestFit="1" customWidth="1"/>
    <col min="4885" max="4885" width="16.85546875" customWidth="1"/>
    <col min="5101" max="5101" width="5.5703125" customWidth="1"/>
    <col min="5102" max="5102" width="43.7109375" customWidth="1"/>
    <col min="5103" max="5103" width="11.7109375" customWidth="1"/>
    <col min="5104" max="5104" width="10.28515625" bestFit="1" customWidth="1"/>
    <col min="5105" max="5105" width="12.5703125" customWidth="1"/>
    <col min="5106" max="5108" width="11.28515625" customWidth="1"/>
    <col min="5109" max="5109" width="10.28515625" customWidth="1"/>
    <col min="5110" max="5110" width="12.5703125" customWidth="1"/>
    <col min="5111" max="5112" width="11.28515625" customWidth="1"/>
    <col min="5113" max="5113" width="16.140625" customWidth="1"/>
    <col min="5114" max="5114" width="8.85546875" customWidth="1"/>
    <col min="5115" max="5115" width="12.5703125" customWidth="1"/>
    <col min="5116" max="5117" width="11.28515625" customWidth="1"/>
    <col min="5118" max="5118" width="17" customWidth="1"/>
    <col min="5119" max="5119" width="8.85546875" customWidth="1"/>
    <col min="5120" max="5120" width="12.5703125" customWidth="1"/>
    <col min="5121" max="5123" width="11.28515625" customWidth="1"/>
    <col min="5124" max="5124" width="10.28515625" customWidth="1"/>
    <col min="5125" max="5125" width="12.5703125" customWidth="1"/>
    <col min="5126" max="5128" width="11.28515625" customWidth="1"/>
    <col min="5129" max="5129" width="10.28515625" customWidth="1"/>
    <col min="5130" max="5130" width="12.5703125" customWidth="1"/>
    <col min="5131" max="5132" width="11.28515625" customWidth="1"/>
    <col min="5133" max="5133" width="15.85546875" customWidth="1"/>
    <col min="5134" max="5134" width="10.28515625" customWidth="1"/>
    <col min="5135" max="5135" width="12.5703125" customWidth="1"/>
    <col min="5136" max="5138" width="11.28515625" customWidth="1"/>
    <col min="5139" max="5140" width="20.42578125" bestFit="1" customWidth="1"/>
    <col min="5141" max="5141" width="16.85546875" customWidth="1"/>
    <col min="5357" max="5357" width="5.5703125" customWidth="1"/>
    <col min="5358" max="5358" width="43.7109375" customWidth="1"/>
    <col min="5359" max="5359" width="11.7109375" customWidth="1"/>
    <col min="5360" max="5360" width="10.28515625" bestFit="1" customWidth="1"/>
    <col min="5361" max="5361" width="12.5703125" customWidth="1"/>
    <col min="5362" max="5364" width="11.28515625" customWidth="1"/>
    <col min="5365" max="5365" width="10.28515625" customWidth="1"/>
    <col min="5366" max="5366" width="12.5703125" customWidth="1"/>
    <col min="5367" max="5368" width="11.28515625" customWidth="1"/>
    <col min="5369" max="5369" width="16.140625" customWidth="1"/>
    <col min="5370" max="5370" width="8.85546875" customWidth="1"/>
    <col min="5371" max="5371" width="12.5703125" customWidth="1"/>
    <col min="5372" max="5373" width="11.28515625" customWidth="1"/>
    <col min="5374" max="5374" width="17" customWidth="1"/>
    <col min="5375" max="5375" width="8.85546875" customWidth="1"/>
    <col min="5376" max="5376" width="12.5703125" customWidth="1"/>
    <col min="5377" max="5379" width="11.28515625" customWidth="1"/>
    <col min="5380" max="5380" width="10.28515625" customWidth="1"/>
    <col min="5381" max="5381" width="12.5703125" customWidth="1"/>
    <col min="5382" max="5384" width="11.28515625" customWidth="1"/>
    <col min="5385" max="5385" width="10.28515625" customWidth="1"/>
    <col min="5386" max="5386" width="12.5703125" customWidth="1"/>
    <col min="5387" max="5388" width="11.28515625" customWidth="1"/>
    <col min="5389" max="5389" width="15.85546875" customWidth="1"/>
    <col min="5390" max="5390" width="10.28515625" customWidth="1"/>
    <col min="5391" max="5391" width="12.5703125" customWidth="1"/>
    <col min="5392" max="5394" width="11.28515625" customWidth="1"/>
    <col min="5395" max="5396" width="20.42578125" bestFit="1" customWidth="1"/>
    <col min="5397" max="5397" width="16.85546875" customWidth="1"/>
    <col min="5613" max="5613" width="5.5703125" customWidth="1"/>
    <col min="5614" max="5614" width="43.7109375" customWidth="1"/>
    <col min="5615" max="5615" width="11.7109375" customWidth="1"/>
    <col min="5616" max="5616" width="10.28515625" bestFit="1" customWidth="1"/>
    <col min="5617" max="5617" width="12.5703125" customWidth="1"/>
    <col min="5618" max="5620" width="11.28515625" customWidth="1"/>
    <col min="5621" max="5621" width="10.28515625" customWidth="1"/>
    <col min="5622" max="5622" width="12.5703125" customWidth="1"/>
    <col min="5623" max="5624" width="11.28515625" customWidth="1"/>
    <col min="5625" max="5625" width="16.140625" customWidth="1"/>
    <col min="5626" max="5626" width="8.85546875" customWidth="1"/>
    <col min="5627" max="5627" width="12.5703125" customWidth="1"/>
    <col min="5628" max="5629" width="11.28515625" customWidth="1"/>
    <col min="5630" max="5630" width="17" customWidth="1"/>
    <col min="5631" max="5631" width="8.85546875" customWidth="1"/>
    <col min="5632" max="5632" width="12.5703125" customWidth="1"/>
    <col min="5633" max="5635" width="11.28515625" customWidth="1"/>
    <col min="5636" max="5636" width="10.28515625" customWidth="1"/>
    <col min="5637" max="5637" width="12.5703125" customWidth="1"/>
    <col min="5638" max="5640" width="11.28515625" customWidth="1"/>
    <col min="5641" max="5641" width="10.28515625" customWidth="1"/>
    <col min="5642" max="5642" width="12.5703125" customWidth="1"/>
    <col min="5643" max="5644" width="11.28515625" customWidth="1"/>
    <col min="5645" max="5645" width="15.85546875" customWidth="1"/>
    <col min="5646" max="5646" width="10.28515625" customWidth="1"/>
    <col min="5647" max="5647" width="12.5703125" customWidth="1"/>
    <col min="5648" max="5650" width="11.28515625" customWidth="1"/>
    <col min="5651" max="5652" width="20.42578125" bestFit="1" customWidth="1"/>
    <col min="5653" max="5653" width="16.85546875" customWidth="1"/>
    <col min="5869" max="5869" width="5.5703125" customWidth="1"/>
    <col min="5870" max="5870" width="43.7109375" customWidth="1"/>
    <col min="5871" max="5871" width="11.7109375" customWidth="1"/>
    <col min="5872" max="5872" width="10.28515625" bestFit="1" customWidth="1"/>
    <col min="5873" max="5873" width="12.5703125" customWidth="1"/>
    <col min="5874" max="5876" width="11.28515625" customWidth="1"/>
    <col min="5877" max="5877" width="10.28515625" customWidth="1"/>
    <col min="5878" max="5878" width="12.5703125" customWidth="1"/>
    <col min="5879" max="5880" width="11.28515625" customWidth="1"/>
    <col min="5881" max="5881" width="16.140625" customWidth="1"/>
    <col min="5882" max="5882" width="8.85546875" customWidth="1"/>
    <col min="5883" max="5883" width="12.5703125" customWidth="1"/>
    <col min="5884" max="5885" width="11.28515625" customWidth="1"/>
    <col min="5886" max="5886" width="17" customWidth="1"/>
    <col min="5887" max="5887" width="8.85546875" customWidth="1"/>
    <col min="5888" max="5888" width="12.5703125" customWidth="1"/>
    <col min="5889" max="5891" width="11.28515625" customWidth="1"/>
    <col min="5892" max="5892" width="10.28515625" customWidth="1"/>
    <col min="5893" max="5893" width="12.5703125" customWidth="1"/>
    <col min="5894" max="5896" width="11.28515625" customWidth="1"/>
    <col min="5897" max="5897" width="10.28515625" customWidth="1"/>
    <col min="5898" max="5898" width="12.5703125" customWidth="1"/>
    <col min="5899" max="5900" width="11.28515625" customWidth="1"/>
    <col min="5901" max="5901" width="15.85546875" customWidth="1"/>
    <col min="5902" max="5902" width="10.28515625" customWidth="1"/>
    <col min="5903" max="5903" width="12.5703125" customWidth="1"/>
    <col min="5904" max="5906" width="11.28515625" customWidth="1"/>
    <col min="5907" max="5908" width="20.42578125" bestFit="1" customWidth="1"/>
    <col min="5909" max="5909" width="16.85546875" customWidth="1"/>
    <col min="6125" max="6125" width="5.5703125" customWidth="1"/>
    <col min="6126" max="6126" width="43.7109375" customWidth="1"/>
    <col min="6127" max="6127" width="11.7109375" customWidth="1"/>
    <col min="6128" max="6128" width="10.28515625" bestFit="1" customWidth="1"/>
    <col min="6129" max="6129" width="12.5703125" customWidth="1"/>
    <col min="6130" max="6132" width="11.28515625" customWidth="1"/>
    <col min="6133" max="6133" width="10.28515625" customWidth="1"/>
    <col min="6134" max="6134" width="12.5703125" customWidth="1"/>
    <col min="6135" max="6136" width="11.28515625" customWidth="1"/>
    <col min="6137" max="6137" width="16.140625" customWidth="1"/>
    <col min="6138" max="6138" width="8.85546875" customWidth="1"/>
    <col min="6139" max="6139" width="12.5703125" customWidth="1"/>
    <col min="6140" max="6141" width="11.28515625" customWidth="1"/>
    <col min="6142" max="6142" width="17" customWidth="1"/>
    <col min="6143" max="6143" width="8.85546875" customWidth="1"/>
    <col min="6144" max="6144" width="12.5703125" customWidth="1"/>
    <col min="6145" max="6147" width="11.28515625" customWidth="1"/>
    <col min="6148" max="6148" width="10.28515625" customWidth="1"/>
    <col min="6149" max="6149" width="12.5703125" customWidth="1"/>
    <col min="6150" max="6152" width="11.28515625" customWidth="1"/>
    <col min="6153" max="6153" width="10.28515625" customWidth="1"/>
    <col min="6154" max="6154" width="12.5703125" customWidth="1"/>
    <col min="6155" max="6156" width="11.28515625" customWidth="1"/>
    <col min="6157" max="6157" width="15.85546875" customWidth="1"/>
    <col min="6158" max="6158" width="10.28515625" customWidth="1"/>
    <col min="6159" max="6159" width="12.5703125" customWidth="1"/>
    <col min="6160" max="6162" width="11.28515625" customWidth="1"/>
    <col min="6163" max="6164" width="20.42578125" bestFit="1" customWidth="1"/>
    <col min="6165" max="6165" width="16.85546875" customWidth="1"/>
    <col min="6381" max="6381" width="5.5703125" customWidth="1"/>
    <col min="6382" max="6382" width="43.7109375" customWidth="1"/>
    <col min="6383" max="6383" width="11.7109375" customWidth="1"/>
    <col min="6384" max="6384" width="10.28515625" bestFit="1" customWidth="1"/>
    <col min="6385" max="6385" width="12.5703125" customWidth="1"/>
    <col min="6386" max="6388" width="11.28515625" customWidth="1"/>
    <col min="6389" max="6389" width="10.28515625" customWidth="1"/>
    <col min="6390" max="6390" width="12.5703125" customWidth="1"/>
    <col min="6391" max="6392" width="11.28515625" customWidth="1"/>
    <col min="6393" max="6393" width="16.140625" customWidth="1"/>
    <col min="6394" max="6394" width="8.85546875" customWidth="1"/>
    <col min="6395" max="6395" width="12.5703125" customWidth="1"/>
    <col min="6396" max="6397" width="11.28515625" customWidth="1"/>
    <col min="6398" max="6398" width="17" customWidth="1"/>
    <col min="6399" max="6399" width="8.85546875" customWidth="1"/>
    <col min="6400" max="6400" width="12.5703125" customWidth="1"/>
    <col min="6401" max="6403" width="11.28515625" customWidth="1"/>
    <col min="6404" max="6404" width="10.28515625" customWidth="1"/>
    <col min="6405" max="6405" width="12.5703125" customWidth="1"/>
    <col min="6406" max="6408" width="11.28515625" customWidth="1"/>
    <col min="6409" max="6409" width="10.28515625" customWidth="1"/>
    <col min="6410" max="6410" width="12.5703125" customWidth="1"/>
    <col min="6411" max="6412" width="11.28515625" customWidth="1"/>
    <col min="6413" max="6413" width="15.85546875" customWidth="1"/>
    <col min="6414" max="6414" width="10.28515625" customWidth="1"/>
    <col min="6415" max="6415" width="12.5703125" customWidth="1"/>
    <col min="6416" max="6418" width="11.28515625" customWidth="1"/>
    <col min="6419" max="6420" width="20.42578125" bestFit="1" customWidth="1"/>
    <col min="6421" max="6421" width="16.85546875" customWidth="1"/>
    <col min="6637" max="6637" width="5.5703125" customWidth="1"/>
    <col min="6638" max="6638" width="43.7109375" customWidth="1"/>
    <col min="6639" max="6639" width="11.7109375" customWidth="1"/>
    <col min="6640" max="6640" width="10.28515625" bestFit="1" customWidth="1"/>
    <col min="6641" max="6641" width="12.5703125" customWidth="1"/>
    <col min="6642" max="6644" width="11.28515625" customWidth="1"/>
    <col min="6645" max="6645" width="10.28515625" customWidth="1"/>
    <col min="6646" max="6646" width="12.5703125" customWidth="1"/>
    <col min="6647" max="6648" width="11.28515625" customWidth="1"/>
    <col min="6649" max="6649" width="16.140625" customWidth="1"/>
    <col min="6650" max="6650" width="8.85546875" customWidth="1"/>
    <col min="6651" max="6651" width="12.5703125" customWidth="1"/>
    <col min="6652" max="6653" width="11.28515625" customWidth="1"/>
    <col min="6654" max="6654" width="17" customWidth="1"/>
    <col min="6655" max="6655" width="8.85546875" customWidth="1"/>
    <col min="6656" max="6656" width="12.5703125" customWidth="1"/>
    <col min="6657" max="6659" width="11.28515625" customWidth="1"/>
    <col min="6660" max="6660" width="10.28515625" customWidth="1"/>
    <col min="6661" max="6661" width="12.5703125" customWidth="1"/>
    <col min="6662" max="6664" width="11.28515625" customWidth="1"/>
    <col min="6665" max="6665" width="10.28515625" customWidth="1"/>
    <col min="6666" max="6666" width="12.5703125" customWidth="1"/>
    <col min="6667" max="6668" width="11.28515625" customWidth="1"/>
    <col min="6669" max="6669" width="15.85546875" customWidth="1"/>
    <col min="6670" max="6670" width="10.28515625" customWidth="1"/>
    <col min="6671" max="6671" width="12.5703125" customWidth="1"/>
    <col min="6672" max="6674" width="11.28515625" customWidth="1"/>
    <col min="6675" max="6676" width="20.42578125" bestFit="1" customWidth="1"/>
    <col min="6677" max="6677" width="16.85546875" customWidth="1"/>
    <col min="6893" max="6893" width="5.5703125" customWidth="1"/>
    <col min="6894" max="6894" width="43.7109375" customWidth="1"/>
    <col min="6895" max="6895" width="11.7109375" customWidth="1"/>
    <col min="6896" max="6896" width="10.28515625" bestFit="1" customWidth="1"/>
    <col min="6897" max="6897" width="12.5703125" customWidth="1"/>
    <col min="6898" max="6900" width="11.28515625" customWidth="1"/>
    <col min="6901" max="6901" width="10.28515625" customWidth="1"/>
    <col min="6902" max="6902" width="12.5703125" customWidth="1"/>
    <col min="6903" max="6904" width="11.28515625" customWidth="1"/>
    <col min="6905" max="6905" width="16.140625" customWidth="1"/>
    <col min="6906" max="6906" width="8.85546875" customWidth="1"/>
    <col min="6907" max="6907" width="12.5703125" customWidth="1"/>
    <col min="6908" max="6909" width="11.28515625" customWidth="1"/>
    <col min="6910" max="6910" width="17" customWidth="1"/>
    <col min="6911" max="6911" width="8.85546875" customWidth="1"/>
    <col min="6912" max="6912" width="12.5703125" customWidth="1"/>
    <col min="6913" max="6915" width="11.28515625" customWidth="1"/>
    <col min="6916" max="6916" width="10.28515625" customWidth="1"/>
    <col min="6917" max="6917" width="12.5703125" customWidth="1"/>
    <col min="6918" max="6920" width="11.28515625" customWidth="1"/>
    <col min="6921" max="6921" width="10.28515625" customWidth="1"/>
    <col min="6922" max="6922" width="12.5703125" customWidth="1"/>
    <col min="6923" max="6924" width="11.28515625" customWidth="1"/>
    <col min="6925" max="6925" width="15.85546875" customWidth="1"/>
    <col min="6926" max="6926" width="10.28515625" customWidth="1"/>
    <col min="6927" max="6927" width="12.5703125" customWidth="1"/>
    <col min="6928" max="6930" width="11.28515625" customWidth="1"/>
    <col min="6931" max="6932" width="20.42578125" bestFit="1" customWidth="1"/>
    <col min="6933" max="6933" width="16.85546875" customWidth="1"/>
    <col min="7149" max="7149" width="5.5703125" customWidth="1"/>
    <col min="7150" max="7150" width="43.7109375" customWidth="1"/>
    <col min="7151" max="7151" width="11.7109375" customWidth="1"/>
    <col min="7152" max="7152" width="10.28515625" bestFit="1" customWidth="1"/>
    <col min="7153" max="7153" width="12.5703125" customWidth="1"/>
    <col min="7154" max="7156" width="11.28515625" customWidth="1"/>
    <col min="7157" max="7157" width="10.28515625" customWidth="1"/>
    <col min="7158" max="7158" width="12.5703125" customWidth="1"/>
    <col min="7159" max="7160" width="11.28515625" customWidth="1"/>
    <col min="7161" max="7161" width="16.140625" customWidth="1"/>
    <col min="7162" max="7162" width="8.85546875" customWidth="1"/>
    <col min="7163" max="7163" width="12.5703125" customWidth="1"/>
    <col min="7164" max="7165" width="11.28515625" customWidth="1"/>
    <col min="7166" max="7166" width="17" customWidth="1"/>
    <col min="7167" max="7167" width="8.85546875" customWidth="1"/>
    <col min="7168" max="7168" width="12.5703125" customWidth="1"/>
    <col min="7169" max="7171" width="11.28515625" customWidth="1"/>
    <col min="7172" max="7172" width="10.28515625" customWidth="1"/>
    <col min="7173" max="7173" width="12.5703125" customWidth="1"/>
    <col min="7174" max="7176" width="11.28515625" customWidth="1"/>
    <col min="7177" max="7177" width="10.28515625" customWidth="1"/>
    <col min="7178" max="7178" width="12.5703125" customWidth="1"/>
    <col min="7179" max="7180" width="11.28515625" customWidth="1"/>
    <col min="7181" max="7181" width="15.85546875" customWidth="1"/>
    <col min="7182" max="7182" width="10.28515625" customWidth="1"/>
    <col min="7183" max="7183" width="12.5703125" customWidth="1"/>
    <col min="7184" max="7186" width="11.28515625" customWidth="1"/>
    <col min="7187" max="7188" width="20.42578125" bestFit="1" customWidth="1"/>
    <col min="7189" max="7189" width="16.85546875" customWidth="1"/>
    <col min="7405" max="7405" width="5.5703125" customWidth="1"/>
    <col min="7406" max="7406" width="43.7109375" customWidth="1"/>
    <col min="7407" max="7407" width="11.7109375" customWidth="1"/>
    <col min="7408" max="7408" width="10.28515625" bestFit="1" customWidth="1"/>
    <col min="7409" max="7409" width="12.5703125" customWidth="1"/>
    <col min="7410" max="7412" width="11.28515625" customWidth="1"/>
    <col min="7413" max="7413" width="10.28515625" customWidth="1"/>
    <col min="7414" max="7414" width="12.5703125" customWidth="1"/>
    <col min="7415" max="7416" width="11.28515625" customWidth="1"/>
    <col min="7417" max="7417" width="16.140625" customWidth="1"/>
    <col min="7418" max="7418" width="8.85546875" customWidth="1"/>
    <col min="7419" max="7419" width="12.5703125" customWidth="1"/>
    <col min="7420" max="7421" width="11.28515625" customWidth="1"/>
    <col min="7422" max="7422" width="17" customWidth="1"/>
    <col min="7423" max="7423" width="8.85546875" customWidth="1"/>
    <col min="7424" max="7424" width="12.5703125" customWidth="1"/>
    <col min="7425" max="7427" width="11.28515625" customWidth="1"/>
    <col min="7428" max="7428" width="10.28515625" customWidth="1"/>
    <col min="7429" max="7429" width="12.5703125" customWidth="1"/>
    <col min="7430" max="7432" width="11.28515625" customWidth="1"/>
    <col min="7433" max="7433" width="10.28515625" customWidth="1"/>
    <col min="7434" max="7434" width="12.5703125" customWidth="1"/>
    <col min="7435" max="7436" width="11.28515625" customWidth="1"/>
    <col min="7437" max="7437" width="15.85546875" customWidth="1"/>
    <col min="7438" max="7438" width="10.28515625" customWidth="1"/>
    <col min="7439" max="7439" width="12.5703125" customWidth="1"/>
    <col min="7440" max="7442" width="11.28515625" customWidth="1"/>
    <col min="7443" max="7444" width="20.42578125" bestFit="1" customWidth="1"/>
    <col min="7445" max="7445" width="16.85546875" customWidth="1"/>
    <col min="7661" max="7661" width="5.5703125" customWidth="1"/>
    <col min="7662" max="7662" width="43.7109375" customWidth="1"/>
    <col min="7663" max="7663" width="11.7109375" customWidth="1"/>
    <col min="7664" max="7664" width="10.28515625" bestFit="1" customWidth="1"/>
    <col min="7665" max="7665" width="12.5703125" customWidth="1"/>
    <col min="7666" max="7668" width="11.28515625" customWidth="1"/>
    <col min="7669" max="7669" width="10.28515625" customWidth="1"/>
    <col min="7670" max="7670" width="12.5703125" customWidth="1"/>
    <col min="7671" max="7672" width="11.28515625" customWidth="1"/>
    <col min="7673" max="7673" width="16.140625" customWidth="1"/>
    <col min="7674" max="7674" width="8.85546875" customWidth="1"/>
    <col min="7675" max="7675" width="12.5703125" customWidth="1"/>
    <col min="7676" max="7677" width="11.28515625" customWidth="1"/>
    <col min="7678" max="7678" width="17" customWidth="1"/>
    <col min="7679" max="7679" width="8.85546875" customWidth="1"/>
    <col min="7680" max="7680" width="12.5703125" customWidth="1"/>
    <col min="7681" max="7683" width="11.28515625" customWidth="1"/>
    <col min="7684" max="7684" width="10.28515625" customWidth="1"/>
    <col min="7685" max="7685" width="12.5703125" customWidth="1"/>
    <col min="7686" max="7688" width="11.28515625" customWidth="1"/>
    <col min="7689" max="7689" width="10.28515625" customWidth="1"/>
    <col min="7690" max="7690" width="12.5703125" customWidth="1"/>
    <col min="7691" max="7692" width="11.28515625" customWidth="1"/>
    <col min="7693" max="7693" width="15.85546875" customWidth="1"/>
    <col min="7694" max="7694" width="10.28515625" customWidth="1"/>
    <col min="7695" max="7695" width="12.5703125" customWidth="1"/>
    <col min="7696" max="7698" width="11.28515625" customWidth="1"/>
    <col min="7699" max="7700" width="20.42578125" bestFit="1" customWidth="1"/>
    <col min="7701" max="7701" width="16.85546875" customWidth="1"/>
    <col min="7917" max="7917" width="5.5703125" customWidth="1"/>
    <col min="7918" max="7918" width="43.7109375" customWidth="1"/>
    <col min="7919" max="7919" width="11.7109375" customWidth="1"/>
    <col min="7920" max="7920" width="10.28515625" bestFit="1" customWidth="1"/>
    <col min="7921" max="7921" width="12.5703125" customWidth="1"/>
    <col min="7922" max="7924" width="11.28515625" customWidth="1"/>
    <col min="7925" max="7925" width="10.28515625" customWidth="1"/>
    <col min="7926" max="7926" width="12.5703125" customWidth="1"/>
    <col min="7927" max="7928" width="11.28515625" customWidth="1"/>
    <col min="7929" max="7929" width="16.140625" customWidth="1"/>
    <col min="7930" max="7930" width="8.85546875" customWidth="1"/>
    <col min="7931" max="7931" width="12.5703125" customWidth="1"/>
    <col min="7932" max="7933" width="11.28515625" customWidth="1"/>
    <col min="7934" max="7934" width="17" customWidth="1"/>
    <col min="7935" max="7935" width="8.85546875" customWidth="1"/>
    <col min="7936" max="7936" width="12.5703125" customWidth="1"/>
    <col min="7937" max="7939" width="11.28515625" customWidth="1"/>
    <col min="7940" max="7940" width="10.28515625" customWidth="1"/>
    <col min="7941" max="7941" width="12.5703125" customWidth="1"/>
    <col min="7942" max="7944" width="11.28515625" customWidth="1"/>
    <col min="7945" max="7945" width="10.28515625" customWidth="1"/>
    <col min="7946" max="7946" width="12.5703125" customWidth="1"/>
    <col min="7947" max="7948" width="11.28515625" customWidth="1"/>
    <col min="7949" max="7949" width="15.85546875" customWidth="1"/>
    <col min="7950" max="7950" width="10.28515625" customWidth="1"/>
    <col min="7951" max="7951" width="12.5703125" customWidth="1"/>
    <col min="7952" max="7954" width="11.28515625" customWidth="1"/>
    <col min="7955" max="7956" width="20.42578125" bestFit="1" customWidth="1"/>
    <col min="7957" max="7957" width="16.85546875" customWidth="1"/>
    <col min="8173" max="8173" width="5.5703125" customWidth="1"/>
    <col min="8174" max="8174" width="43.7109375" customWidth="1"/>
    <col min="8175" max="8175" width="11.7109375" customWidth="1"/>
    <col min="8176" max="8176" width="10.28515625" bestFit="1" customWidth="1"/>
    <col min="8177" max="8177" width="12.5703125" customWidth="1"/>
    <col min="8178" max="8180" width="11.28515625" customWidth="1"/>
    <col min="8181" max="8181" width="10.28515625" customWidth="1"/>
    <col min="8182" max="8182" width="12.5703125" customWidth="1"/>
    <col min="8183" max="8184" width="11.28515625" customWidth="1"/>
    <col min="8185" max="8185" width="16.140625" customWidth="1"/>
    <col min="8186" max="8186" width="8.85546875" customWidth="1"/>
    <col min="8187" max="8187" width="12.5703125" customWidth="1"/>
    <col min="8188" max="8189" width="11.28515625" customWidth="1"/>
    <col min="8190" max="8190" width="17" customWidth="1"/>
    <col min="8191" max="8191" width="8.85546875" customWidth="1"/>
    <col min="8192" max="8192" width="12.5703125" customWidth="1"/>
    <col min="8193" max="8195" width="11.28515625" customWidth="1"/>
    <col min="8196" max="8196" width="10.28515625" customWidth="1"/>
    <col min="8197" max="8197" width="12.5703125" customWidth="1"/>
    <col min="8198" max="8200" width="11.28515625" customWidth="1"/>
    <col min="8201" max="8201" width="10.28515625" customWidth="1"/>
    <col min="8202" max="8202" width="12.5703125" customWidth="1"/>
    <col min="8203" max="8204" width="11.28515625" customWidth="1"/>
    <col min="8205" max="8205" width="15.85546875" customWidth="1"/>
    <col min="8206" max="8206" width="10.28515625" customWidth="1"/>
    <col min="8207" max="8207" width="12.5703125" customWidth="1"/>
    <col min="8208" max="8210" width="11.28515625" customWidth="1"/>
    <col min="8211" max="8212" width="20.42578125" bestFit="1" customWidth="1"/>
    <col min="8213" max="8213" width="16.85546875" customWidth="1"/>
    <col min="8429" max="8429" width="5.5703125" customWidth="1"/>
    <col min="8430" max="8430" width="43.7109375" customWidth="1"/>
    <col min="8431" max="8431" width="11.7109375" customWidth="1"/>
    <col min="8432" max="8432" width="10.28515625" bestFit="1" customWidth="1"/>
    <col min="8433" max="8433" width="12.5703125" customWidth="1"/>
    <col min="8434" max="8436" width="11.28515625" customWidth="1"/>
    <col min="8437" max="8437" width="10.28515625" customWidth="1"/>
    <col min="8438" max="8438" width="12.5703125" customWidth="1"/>
    <col min="8439" max="8440" width="11.28515625" customWidth="1"/>
    <col min="8441" max="8441" width="16.140625" customWidth="1"/>
    <col min="8442" max="8442" width="8.85546875" customWidth="1"/>
    <col min="8443" max="8443" width="12.5703125" customWidth="1"/>
    <col min="8444" max="8445" width="11.28515625" customWidth="1"/>
    <col min="8446" max="8446" width="17" customWidth="1"/>
    <col min="8447" max="8447" width="8.85546875" customWidth="1"/>
    <col min="8448" max="8448" width="12.5703125" customWidth="1"/>
    <col min="8449" max="8451" width="11.28515625" customWidth="1"/>
    <col min="8452" max="8452" width="10.28515625" customWidth="1"/>
    <col min="8453" max="8453" width="12.5703125" customWidth="1"/>
    <col min="8454" max="8456" width="11.28515625" customWidth="1"/>
    <col min="8457" max="8457" width="10.28515625" customWidth="1"/>
    <col min="8458" max="8458" width="12.5703125" customWidth="1"/>
    <col min="8459" max="8460" width="11.28515625" customWidth="1"/>
    <col min="8461" max="8461" width="15.85546875" customWidth="1"/>
    <col min="8462" max="8462" width="10.28515625" customWidth="1"/>
    <col min="8463" max="8463" width="12.5703125" customWidth="1"/>
    <col min="8464" max="8466" width="11.28515625" customWidth="1"/>
    <col min="8467" max="8468" width="20.42578125" bestFit="1" customWidth="1"/>
    <col min="8469" max="8469" width="16.85546875" customWidth="1"/>
    <col min="8685" max="8685" width="5.5703125" customWidth="1"/>
    <col min="8686" max="8686" width="43.7109375" customWidth="1"/>
    <col min="8687" max="8687" width="11.7109375" customWidth="1"/>
    <col min="8688" max="8688" width="10.28515625" bestFit="1" customWidth="1"/>
    <col min="8689" max="8689" width="12.5703125" customWidth="1"/>
    <col min="8690" max="8692" width="11.28515625" customWidth="1"/>
    <col min="8693" max="8693" width="10.28515625" customWidth="1"/>
    <col min="8694" max="8694" width="12.5703125" customWidth="1"/>
    <col min="8695" max="8696" width="11.28515625" customWidth="1"/>
    <col min="8697" max="8697" width="16.140625" customWidth="1"/>
    <col min="8698" max="8698" width="8.85546875" customWidth="1"/>
    <col min="8699" max="8699" width="12.5703125" customWidth="1"/>
    <col min="8700" max="8701" width="11.28515625" customWidth="1"/>
    <col min="8702" max="8702" width="17" customWidth="1"/>
    <col min="8703" max="8703" width="8.85546875" customWidth="1"/>
    <col min="8704" max="8704" width="12.5703125" customWidth="1"/>
    <col min="8705" max="8707" width="11.28515625" customWidth="1"/>
    <col min="8708" max="8708" width="10.28515625" customWidth="1"/>
    <col min="8709" max="8709" width="12.5703125" customWidth="1"/>
    <col min="8710" max="8712" width="11.28515625" customWidth="1"/>
    <col min="8713" max="8713" width="10.28515625" customWidth="1"/>
    <col min="8714" max="8714" width="12.5703125" customWidth="1"/>
    <col min="8715" max="8716" width="11.28515625" customWidth="1"/>
    <col min="8717" max="8717" width="15.85546875" customWidth="1"/>
    <col min="8718" max="8718" width="10.28515625" customWidth="1"/>
    <col min="8719" max="8719" width="12.5703125" customWidth="1"/>
    <col min="8720" max="8722" width="11.28515625" customWidth="1"/>
    <col min="8723" max="8724" width="20.42578125" bestFit="1" customWidth="1"/>
    <col min="8725" max="8725" width="16.85546875" customWidth="1"/>
    <col min="8941" max="8941" width="5.5703125" customWidth="1"/>
    <col min="8942" max="8942" width="43.7109375" customWidth="1"/>
    <col min="8943" max="8943" width="11.7109375" customWidth="1"/>
    <col min="8944" max="8944" width="10.28515625" bestFit="1" customWidth="1"/>
    <col min="8945" max="8945" width="12.5703125" customWidth="1"/>
    <col min="8946" max="8948" width="11.28515625" customWidth="1"/>
    <col min="8949" max="8949" width="10.28515625" customWidth="1"/>
    <col min="8950" max="8950" width="12.5703125" customWidth="1"/>
    <col min="8951" max="8952" width="11.28515625" customWidth="1"/>
    <col min="8953" max="8953" width="16.140625" customWidth="1"/>
    <col min="8954" max="8954" width="8.85546875" customWidth="1"/>
    <col min="8955" max="8955" width="12.5703125" customWidth="1"/>
    <col min="8956" max="8957" width="11.28515625" customWidth="1"/>
    <col min="8958" max="8958" width="17" customWidth="1"/>
    <col min="8959" max="8959" width="8.85546875" customWidth="1"/>
    <col min="8960" max="8960" width="12.5703125" customWidth="1"/>
    <col min="8961" max="8963" width="11.28515625" customWidth="1"/>
    <col min="8964" max="8964" width="10.28515625" customWidth="1"/>
    <col min="8965" max="8965" width="12.5703125" customWidth="1"/>
    <col min="8966" max="8968" width="11.28515625" customWidth="1"/>
    <col min="8969" max="8969" width="10.28515625" customWidth="1"/>
    <col min="8970" max="8970" width="12.5703125" customWidth="1"/>
    <col min="8971" max="8972" width="11.28515625" customWidth="1"/>
    <col min="8973" max="8973" width="15.85546875" customWidth="1"/>
    <col min="8974" max="8974" width="10.28515625" customWidth="1"/>
    <col min="8975" max="8975" width="12.5703125" customWidth="1"/>
    <col min="8976" max="8978" width="11.28515625" customWidth="1"/>
    <col min="8979" max="8980" width="20.42578125" bestFit="1" customWidth="1"/>
    <col min="8981" max="8981" width="16.85546875" customWidth="1"/>
    <col min="9197" max="9197" width="5.5703125" customWidth="1"/>
    <col min="9198" max="9198" width="43.7109375" customWidth="1"/>
    <col min="9199" max="9199" width="11.7109375" customWidth="1"/>
    <col min="9200" max="9200" width="10.28515625" bestFit="1" customWidth="1"/>
    <col min="9201" max="9201" width="12.5703125" customWidth="1"/>
    <col min="9202" max="9204" width="11.28515625" customWidth="1"/>
    <col min="9205" max="9205" width="10.28515625" customWidth="1"/>
    <col min="9206" max="9206" width="12.5703125" customWidth="1"/>
    <col min="9207" max="9208" width="11.28515625" customWidth="1"/>
    <col min="9209" max="9209" width="16.140625" customWidth="1"/>
    <col min="9210" max="9210" width="8.85546875" customWidth="1"/>
    <col min="9211" max="9211" width="12.5703125" customWidth="1"/>
    <col min="9212" max="9213" width="11.28515625" customWidth="1"/>
    <col min="9214" max="9214" width="17" customWidth="1"/>
    <col min="9215" max="9215" width="8.85546875" customWidth="1"/>
    <col min="9216" max="9216" width="12.5703125" customWidth="1"/>
    <col min="9217" max="9219" width="11.28515625" customWidth="1"/>
    <col min="9220" max="9220" width="10.28515625" customWidth="1"/>
    <col min="9221" max="9221" width="12.5703125" customWidth="1"/>
    <col min="9222" max="9224" width="11.28515625" customWidth="1"/>
    <col min="9225" max="9225" width="10.28515625" customWidth="1"/>
    <col min="9226" max="9226" width="12.5703125" customWidth="1"/>
    <col min="9227" max="9228" width="11.28515625" customWidth="1"/>
    <col min="9229" max="9229" width="15.85546875" customWidth="1"/>
    <col min="9230" max="9230" width="10.28515625" customWidth="1"/>
    <col min="9231" max="9231" width="12.5703125" customWidth="1"/>
    <col min="9232" max="9234" width="11.28515625" customWidth="1"/>
    <col min="9235" max="9236" width="20.42578125" bestFit="1" customWidth="1"/>
    <col min="9237" max="9237" width="16.85546875" customWidth="1"/>
    <col min="9453" max="9453" width="5.5703125" customWidth="1"/>
    <col min="9454" max="9454" width="43.7109375" customWidth="1"/>
    <col min="9455" max="9455" width="11.7109375" customWidth="1"/>
    <col min="9456" max="9456" width="10.28515625" bestFit="1" customWidth="1"/>
    <col min="9457" max="9457" width="12.5703125" customWidth="1"/>
    <col min="9458" max="9460" width="11.28515625" customWidth="1"/>
    <col min="9461" max="9461" width="10.28515625" customWidth="1"/>
    <col min="9462" max="9462" width="12.5703125" customWidth="1"/>
    <col min="9463" max="9464" width="11.28515625" customWidth="1"/>
    <col min="9465" max="9465" width="16.140625" customWidth="1"/>
    <col min="9466" max="9466" width="8.85546875" customWidth="1"/>
    <col min="9467" max="9467" width="12.5703125" customWidth="1"/>
    <col min="9468" max="9469" width="11.28515625" customWidth="1"/>
    <col min="9470" max="9470" width="17" customWidth="1"/>
    <col min="9471" max="9471" width="8.85546875" customWidth="1"/>
    <col min="9472" max="9472" width="12.5703125" customWidth="1"/>
    <col min="9473" max="9475" width="11.28515625" customWidth="1"/>
    <col min="9476" max="9476" width="10.28515625" customWidth="1"/>
    <col min="9477" max="9477" width="12.5703125" customWidth="1"/>
    <col min="9478" max="9480" width="11.28515625" customWidth="1"/>
    <col min="9481" max="9481" width="10.28515625" customWidth="1"/>
    <col min="9482" max="9482" width="12.5703125" customWidth="1"/>
    <col min="9483" max="9484" width="11.28515625" customWidth="1"/>
    <col min="9485" max="9485" width="15.85546875" customWidth="1"/>
    <col min="9486" max="9486" width="10.28515625" customWidth="1"/>
    <col min="9487" max="9487" width="12.5703125" customWidth="1"/>
    <col min="9488" max="9490" width="11.28515625" customWidth="1"/>
    <col min="9491" max="9492" width="20.42578125" bestFit="1" customWidth="1"/>
    <col min="9493" max="9493" width="16.85546875" customWidth="1"/>
    <col min="9709" max="9709" width="5.5703125" customWidth="1"/>
    <col min="9710" max="9710" width="43.7109375" customWidth="1"/>
    <col min="9711" max="9711" width="11.7109375" customWidth="1"/>
    <col min="9712" max="9712" width="10.28515625" bestFit="1" customWidth="1"/>
    <col min="9713" max="9713" width="12.5703125" customWidth="1"/>
    <col min="9714" max="9716" width="11.28515625" customWidth="1"/>
    <col min="9717" max="9717" width="10.28515625" customWidth="1"/>
    <col min="9718" max="9718" width="12.5703125" customWidth="1"/>
    <col min="9719" max="9720" width="11.28515625" customWidth="1"/>
    <col min="9721" max="9721" width="16.140625" customWidth="1"/>
    <col min="9722" max="9722" width="8.85546875" customWidth="1"/>
    <col min="9723" max="9723" width="12.5703125" customWidth="1"/>
    <col min="9724" max="9725" width="11.28515625" customWidth="1"/>
    <col min="9726" max="9726" width="17" customWidth="1"/>
    <col min="9727" max="9727" width="8.85546875" customWidth="1"/>
    <col min="9728" max="9728" width="12.5703125" customWidth="1"/>
    <col min="9729" max="9731" width="11.28515625" customWidth="1"/>
    <col min="9732" max="9732" width="10.28515625" customWidth="1"/>
    <col min="9733" max="9733" width="12.5703125" customWidth="1"/>
    <col min="9734" max="9736" width="11.28515625" customWidth="1"/>
    <col min="9737" max="9737" width="10.28515625" customWidth="1"/>
    <col min="9738" max="9738" width="12.5703125" customWidth="1"/>
    <col min="9739" max="9740" width="11.28515625" customWidth="1"/>
    <col min="9741" max="9741" width="15.85546875" customWidth="1"/>
    <col min="9742" max="9742" width="10.28515625" customWidth="1"/>
    <col min="9743" max="9743" width="12.5703125" customWidth="1"/>
    <col min="9744" max="9746" width="11.28515625" customWidth="1"/>
    <col min="9747" max="9748" width="20.42578125" bestFit="1" customWidth="1"/>
    <col min="9749" max="9749" width="16.85546875" customWidth="1"/>
    <col min="9965" max="9965" width="5.5703125" customWidth="1"/>
    <col min="9966" max="9966" width="43.7109375" customWidth="1"/>
    <col min="9967" max="9967" width="11.7109375" customWidth="1"/>
    <col min="9968" max="9968" width="10.28515625" bestFit="1" customWidth="1"/>
    <col min="9969" max="9969" width="12.5703125" customWidth="1"/>
    <col min="9970" max="9972" width="11.28515625" customWidth="1"/>
    <col min="9973" max="9973" width="10.28515625" customWidth="1"/>
    <col min="9974" max="9974" width="12.5703125" customWidth="1"/>
    <col min="9975" max="9976" width="11.28515625" customWidth="1"/>
    <col min="9977" max="9977" width="16.140625" customWidth="1"/>
    <col min="9978" max="9978" width="8.85546875" customWidth="1"/>
    <col min="9979" max="9979" width="12.5703125" customWidth="1"/>
    <col min="9980" max="9981" width="11.28515625" customWidth="1"/>
    <col min="9982" max="9982" width="17" customWidth="1"/>
    <col min="9983" max="9983" width="8.85546875" customWidth="1"/>
    <col min="9984" max="9984" width="12.5703125" customWidth="1"/>
    <col min="9985" max="9987" width="11.28515625" customWidth="1"/>
    <col min="9988" max="9988" width="10.28515625" customWidth="1"/>
    <col min="9989" max="9989" width="12.5703125" customWidth="1"/>
    <col min="9990" max="9992" width="11.28515625" customWidth="1"/>
    <col min="9993" max="9993" width="10.28515625" customWidth="1"/>
    <col min="9994" max="9994" width="12.5703125" customWidth="1"/>
    <col min="9995" max="9996" width="11.28515625" customWidth="1"/>
    <col min="9997" max="9997" width="15.85546875" customWidth="1"/>
    <col min="9998" max="9998" width="10.28515625" customWidth="1"/>
    <col min="9999" max="9999" width="12.5703125" customWidth="1"/>
    <col min="10000" max="10002" width="11.28515625" customWidth="1"/>
    <col min="10003" max="10004" width="20.42578125" bestFit="1" customWidth="1"/>
    <col min="10005" max="10005" width="16.85546875" customWidth="1"/>
    <col min="10221" max="10221" width="5.5703125" customWidth="1"/>
    <col min="10222" max="10222" width="43.7109375" customWidth="1"/>
    <col min="10223" max="10223" width="11.7109375" customWidth="1"/>
    <col min="10224" max="10224" width="10.28515625" bestFit="1" customWidth="1"/>
    <col min="10225" max="10225" width="12.5703125" customWidth="1"/>
    <col min="10226" max="10228" width="11.28515625" customWidth="1"/>
    <col min="10229" max="10229" width="10.28515625" customWidth="1"/>
    <col min="10230" max="10230" width="12.5703125" customWidth="1"/>
    <col min="10231" max="10232" width="11.28515625" customWidth="1"/>
    <col min="10233" max="10233" width="16.140625" customWidth="1"/>
    <col min="10234" max="10234" width="8.85546875" customWidth="1"/>
    <col min="10235" max="10235" width="12.5703125" customWidth="1"/>
    <col min="10236" max="10237" width="11.28515625" customWidth="1"/>
    <col min="10238" max="10238" width="17" customWidth="1"/>
    <col min="10239" max="10239" width="8.85546875" customWidth="1"/>
    <col min="10240" max="10240" width="12.5703125" customWidth="1"/>
    <col min="10241" max="10243" width="11.28515625" customWidth="1"/>
    <col min="10244" max="10244" width="10.28515625" customWidth="1"/>
    <col min="10245" max="10245" width="12.5703125" customWidth="1"/>
    <col min="10246" max="10248" width="11.28515625" customWidth="1"/>
    <col min="10249" max="10249" width="10.28515625" customWidth="1"/>
    <col min="10250" max="10250" width="12.5703125" customWidth="1"/>
    <col min="10251" max="10252" width="11.28515625" customWidth="1"/>
    <col min="10253" max="10253" width="15.85546875" customWidth="1"/>
    <col min="10254" max="10254" width="10.28515625" customWidth="1"/>
    <col min="10255" max="10255" width="12.5703125" customWidth="1"/>
    <col min="10256" max="10258" width="11.28515625" customWidth="1"/>
    <col min="10259" max="10260" width="20.42578125" bestFit="1" customWidth="1"/>
    <col min="10261" max="10261" width="16.85546875" customWidth="1"/>
    <col min="10477" max="10477" width="5.5703125" customWidth="1"/>
    <col min="10478" max="10478" width="43.7109375" customWidth="1"/>
    <col min="10479" max="10479" width="11.7109375" customWidth="1"/>
    <col min="10480" max="10480" width="10.28515625" bestFit="1" customWidth="1"/>
    <col min="10481" max="10481" width="12.5703125" customWidth="1"/>
    <col min="10482" max="10484" width="11.28515625" customWidth="1"/>
    <col min="10485" max="10485" width="10.28515625" customWidth="1"/>
    <col min="10486" max="10486" width="12.5703125" customWidth="1"/>
    <col min="10487" max="10488" width="11.28515625" customWidth="1"/>
    <col min="10489" max="10489" width="16.140625" customWidth="1"/>
    <col min="10490" max="10490" width="8.85546875" customWidth="1"/>
    <col min="10491" max="10491" width="12.5703125" customWidth="1"/>
    <col min="10492" max="10493" width="11.28515625" customWidth="1"/>
    <col min="10494" max="10494" width="17" customWidth="1"/>
    <col min="10495" max="10495" width="8.85546875" customWidth="1"/>
    <col min="10496" max="10496" width="12.5703125" customWidth="1"/>
    <col min="10497" max="10499" width="11.28515625" customWidth="1"/>
    <col min="10500" max="10500" width="10.28515625" customWidth="1"/>
    <col min="10501" max="10501" width="12.5703125" customWidth="1"/>
    <col min="10502" max="10504" width="11.28515625" customWidth="1"/>
    <col min="10505" max="10505" width="10.28515625" customWidth="1"/>
    <col min="10506" max="10506" width="12.5703125" customWidth="1"/>
    <col min="10507" max="10508" width="11.28515625" customWidth="1"/>
    <col min="10509" max="10509" width="15.85546875" customWidth="1"/>
    <col min="10510" max="10510" width="10.28515625" customWidth="1"/>
    <col min="10511" max="10511" width="12.5703125" customWidth="1"/>
    <col min="10512" max="10514" width="11.28515625" customWidth="1"/>
    <col min="10515" max="10516" width="20.42578125" bestFit="1" customWidth="1"/>
    <col min="10517" max="10517" width="16.85546875" customWidth="1"/>
    <col min="10733" max="10733" width="5.5703125" customWidth="1"/>
    <col min="10734" max="10734" width="43.7109375" customWidth="1"/>
    <col min="10735" max="10735" width="11.7109375" customWidth="1"/>
    <col min="10736" max="10736" width="10.28515625" bestFit="1" customWidth="1"/>
    <col min="10737" max="10737" width="12.5703125" customWidth="1"/>
    <col min="10738" max="10740" width="11.28515625" customWidth="1"/>
    <col min="10741" max="10741" width="10.28515625" customWidth="1"/>
    <col min="10742" max="10742" width="12.5703125" customWidth="1"/>
    <col min="10743" max="10744" width="11.28515625" customWidth="1"/>
    <col min="10745" max="10745" width="16.140625" customWidth="1"/>
    <col min="10746" max="10746" width="8.85546875" customWidth="1"/>
    <col min="10747" max="10747" width="12.5703125" customWidth="1"/>
    <col min="10748" max="10749" width="11.28515625" customWidth="1"/>
    <col min="10750" max="10750" width="17" customWidth="1"/>
    <col min="10751" max="10751" width="8.85546875" customWidth="1"/>
    <col min="10752" max="10752" width="12.5703125" customWidth="1"/>
    <col min="10753" max="10755" width="11.28515625" customWidth="1"/>
    <col min="10756" max="10756" width="10.28515625" customWidth="1"/>
    <col min="10757" max="10757" width="12.5703125" customWidth="1"/>
    <col min="10758" max="10760" width="11.28515625" customWidth="1"/>
    <col min="10761" max="10761" width="10.28515625" customWidth="1"/>
    <col min="10762" max="10762" width="12.5703125" customWidth="1"/>
    <col min="10763" max="10764" width="11.28515625" customWidth="1"/>
    <col min="10765" max="10765" width="15.85546875" customWidth="1"/>
    <col min="10766" max="10766" width="10.28515625" customWidth="1"/>
    <col min="10767" max="10767" width="12.5703125" customWidth="1"/>
    <col min="10768" max="10770" width="11.28515625" customWidth="1"/>
    <col min="10771" max="10772" width="20.42578125" bestFit="1" customWidth="1"/>
    <col min="10773" max="10773" width="16.85546875" customWidth="1"/>
    <col min="10989" max="10989" width="5.5703125" customWidth="1"/>
    <col min="10990" max="10990" width="43.7109375" customWidth="1"/>
    <col min="10991" max="10991" width="11.7109375" customWidth="1"/>
    <col min="10992" max="10992" width="10.28515625" bestFit="1" customWidth="1"/>
    <col min="10993" max="10993" width="12.5703125" customWidth="1"/>
    <col min="10994" max="10996" width="11.28515625" customWidth="1"/>
    <col min="10997" max="10997" width="10.28515625" customWidth="1"/>
    <col min="10998" max="10998" width="12.5703125" customWidth="1"/>
    <col min="10999" max="11000" width="11.28515625" customWidth="1"/>
    <col min="11001" max="11001" width="16.140625" customWidth="1"/>
    <col min="11002" max="11002" width="8.85546875" customWidth="1"/>
    <col min="11003" max="11003" width="12.5703125" customWidth="1"/>
    <col min="11004" max="11005" width="11.28515625" customWidth="1"/>
    <col min="11006" max="11006" width="17" customWidth="1"/>
    <col min="11007" max="11007" width="8.85546875" customWidth="1"/>
    <col min="11008" max="11008" width="12.5703125" customWidth="1"/>
    <col min="11009" max="11011" width="11.28515625" customWidth="1"/>
    <col min="11012" max="11012" width="10.28515625" customWidth="1"/>
    <col min="11013" max="11013" width="12.5703125" customWidth="1"/>
    <col min="11014" max="11016" width="11.28515625" customWidth="1"/>
    <col min="11017" max="11017" width="10.28515625" customWidth="1"/>
    <col min="11018" max="11018" width="12.5703125" customWidth="1"/>
    <col min="11019" max="11020" width="11.28515625" customWidth="1"/>
    <col min="11021" max="11021" width="15.85546875" customWidth="1"/>
    <col min="11022" max="11022" width="10.28515625" customWidth="1"/>
    <col min="11023" max="11023" width="12.5703125" customWidth="1"/>
    <col min="11024" max="11026" width="11.28515625" customWidth="1"/>
    <col min="11027" max="11028" width="20.42578125" bestFit="1" customWidth="1"/>
    <col min="11029" max="11029" width="16.85546875" customWidth="1"/>
    <col min="11245" max="11245" width="5.5703125" customWidth="1"/>
    <col min="11246" max="11246" width="43.7109375" customWidth="1"/>
    <col min="11247" max="11247" width="11.7109375" customWidth="1"/>
    <col min="11248" max="11248" width="10.28515625" bestFit="1" customWidth="1"/>
    <col min="11249" max="11249" width="12.5703125" customWidth="1"/>
    <col min="11250" max="11252" width="11.28515625" customWidth="1"/>
    <col min="11253" max="11253" width="10.28515625" customWidth="1"/>
    <col min="11254" max="11254" width="12.5703125" customWidth="1"/>
    <col min="11255" max="11256" width="11.28515625" customWidth="1"/>
    <col min="11257" max="11257" width="16.140625" customWidth="1"/>
    <col min="11258" max="11258" width="8.85546875" customWidth="1"/>
    <col min="11259" max="11259" width="12.5703125" customWidth="1"/>
    <col min="11260" max="11261" width="11.28515625" customWidth="1"/>
    <col min="11262" max="11262" width="17" customWidth="1"/>
    <col min="11263" max="11263" width="8.85546875" customWidth="1"/>
    <col min="11264" max="11264" width="12.5703125" customWidth="1"/>
    <col min="11265" max="11267" width="11.28515625" customWidth="1"/>
    <col min="11268" max="11268" width="10.28515625" customWidth="1"/>
    <col min="11269" max="11269" width="12.5703125" customWidth="1"/>
    <col min="11270" max="11272" width="11.28515625" customWidth="1"/>
    <col min="11273" max="11273" width="10.28515625" customWidth="1"/>
    <col min="11274" max="11274" width="12.5703125" customWidth="1"/>
    <col min="11275" max="11276" width="11.28515625" customWidth="1"/>
    <col min="11277" max="11277" width="15.85546875" customWidth="1"/>
    <col min="11278" max="11278" width="10.28515625" customWidth="1"/>
    <col min="11279" max="11279" width="12.5703125" customWidth="1"/>
    <col min="11280" max="11282" width="11.28515625" customWidth="1"/>
    <col min="11283" max="11284" width="20.42578125" bestFit="1" customWidth="1"/>
    <col min="11285" max="11285" width="16.85546875" customWidth="1"/>
    <col min="11501" max="11501" width="5.5703125" customWidth="1"/>
    <col min="11502" max="11502" width="43.7109375" customWidth="1"/>
    <col min="11503" max="11503" width="11.7109375" customWidth="1"/>
    <col min="11504" max="11504" width="10.28515625" bestFit="1" customWidth="1"/>
    <col min="11505" max="11505" width="12.5703125" customWidth="1"/>
    <col min="11506" max="11508" width="11.28515625" customWidth="1"/>
    <col min="11509" max="11509" width="10.28515625" customWidth="1"/>
    <col min="11510" max="11510" width="12.5703125" customWidth="1"/>
    <col min="11511" max="11512" width="11.28515625" customWidth="1"/>
    <col min="11513" max="11513" width="16.140625" customWidth="1"/>
    <col min="11514" max="11514" width="8.85546875" customWidth="1"/>
    <col min="11515" max="11515" width="12.5703125" customWidth="1"/>
    <col min="11516" max="11517" width="11.28515625" customWidth="1"/>
    <col min="11518" max="11518" width="17" customWidth="1"/>
    <col min="11519" max="11519" width="8.85546875" customWidth="1"/>
    <col min="11520" max="11520" width="12.5703125" customWidth="1"/>
    <col min="11521" max="11523" width="11.28515625" customWidth="1"/>
    <col min="11524" max="11524" width="10.28515625" customWidth="1"/>
    <col min="11525" max="11525" width="12.5703125" customWidth="1"/>
    <col min="11526" max="11528" width="11.28515625" customWidth="1"/>
    <col min="11529" max="11529" width="10.28515625" customWidth="1"/>
    <col min="11530" max="11530" width="12.5703125" customWidth="1"/>
    <col min="11531" max="11532" width="11.28515625" customWidth="1"/>
    <col min="11533" max="11533" width="15.85546875" customWidth="1"/>
    <col min="11534" max="11534" width="10.28515625" customWidth="1"/>
    <col min="11535" max="11535" width="12.5703125" customWidth="1"/>
    <col min="11536" max="11538" width="11.28515625" customWidth="1"/>
    <col min="11539" max="11540" width="20.42578125" bestFit="1" customWidth="1"/>
    <col min="11541" max="11541" width="16.85546875" customWidth="1"/>
    <col min="11757" max="11757" width="5.5703125" customWidth="1"/>
    <col min="11758" max="11758" width="43.7109375" customWidth="1"/>
    <col min="11759" max="11759" width="11.7109375" customWidth="1"/>
    <col min="11760" max="11760" width="10.28515625" bestFit="1" customWidth="1"/>
    <col min="11761" max="11761" width="12.5703125" customWidth="1"/>
    <col min="11762" max="11764" width="11.28515625" customWidth="1"/>
    <col min="11765" max="11765" width="10.28515625" customWidth="1"/>
    <col min="11766" max="11766" width="12.5703125" customWidth="1"/>
    <col min="11767" max="11768" width="11.28515625" customWidth="1"/>
    <col min="11769" max="11769" width="16.140625" customWidth="1"/>
    <col min="11770" max="11770" width="8.85546875" customWidth="1"/>
    <col min="11771" max="11771" width="12.5703125" customWidth="1"/>
    <col min="11772" max="11773" width="11.28515625" customWidth="1"/>
    <col min="11774" max="11774" width="17" customWidth="1"/>
    <col min="11775" max="11775" width="8.85546875" customWidth="1"/>
    <col min="11776" max="11776" width="12.5703125" customWidth="1"/>
    <col min="11777" max="11779" width="11.28515625" customWidth="1"/>
    <col min="11780" max="11780" width="10.28515625" customWidth="1"/>
    <col min="11781" max="11781" width="12.5703125" customWidth="1"/>
    <col min="11782" max="11784" width="11.28515625" customWidth="1"/>
    <col min="11785" max="11785" width="10.28515625" customWidth="1"/>
    <col min="11786" max="11786" width="12.5703125" customWidth="1"/>
    <col min="11787" max="11788" width="11.28515625" customWidth="1"/>
    <col min="11789" max="11789" width="15.85546875" customWidth="1"/>
    <col min="11790" max="11790" width="10.28515625" customWidth="1"/>
    <col min="11791" max="11791" width="12.5703125" customWidth="1"/>
    <col min="11792" max="11794" width="11.28515625" customWidth="1"/>
    <col min="11795" max="11796" width="20.42578125" bestFit="1" customWidth="1"/>
    <col min="11797" max="11797" width="16.85546875" customWidth="1"/>
    <col min="12013" max="12013" width="5.5703125" customWidth="1"/>
    <col min="12014" max="12014" width="43.7109375" customWidth="1"/>
    <col min="12015" max="12015" width="11.7109375" customWidth="1"/>
    <col min="12016" max="12016" width="10.28515625" bestFit="1" customWidth="1"/>
    <col min="12017" max="12017" width="12.5703125" customWidth="1"/>
    <col min="12018" max="12020" width="11.28515625" customWidth="1"/>
    <col min="12021" max="12021" width="10.28515625" customWidth="1"/>
    <col min="12022" max="12022" width="12.5703125" customWidth="1"/>
    <col min="12023" max="12024" width="11.28515625" customWidth="1"/>
    <col min="12025" max="12025" width="16.140625" customWidth="1"/>
    <col min="12026" max="12026" width="8.85546875" customWidth="1"/>
    <col min="12027" max="12027" width="12.5703125" customWidth="1"/>
    <col min="12028" max="12029" width="11.28515625" customWidth="1"/>
    <col min="12030" max="12030" width="17" customWidth="1"/>
    <col min="12031" max="12031" width="8.85546875" customWidth="1"/>
    <col min="12032" max="12032" width="12.5703125" customWidth="1"/>
    <col min="12033" max="12035" width="11.28515625" customWidth="1"/>
    <col min="12036" max="12036" width="10.28515625" customWidth="1"/>
    <col min="12037" max="12037" width="12.5703125" customWidth="1"/>
    <col min="12038" max="12040" width="11.28515625" customWidth="1"/>
    <col min="12041" max="12041" width="10.28515625" customWidth="1"/>
    <col min="12042" max="12042" width="12.5703125" customWidth="1"/>
    <col min="12043" max="12044" width="11.28515625" customWidth="1"/>
    <col min="12045" max="12045" width="15.85546875" customWidth="1"/>
    <col min="12046" max="12046" width="10.28515625" customWidth="1"/>
    <col min="12047" max="12047" width="12.5703125" customWidth="1"/>
    <col min="12048" max="12050" width="11.28515625" customWidth="1"/>
    <col min="12051" max="12052" width="20.42578125" bestFit="1" customWidth="1"/>
    <col min="12053" max="12053" width="16.85546875" customWidth="1"/>
    <col min="12269" max="12269" width="5.5703125" customWidth="1"/>
    <col min="12270" max="12270" width="43.7109375" customWidth="1"/>
    <col min="12271" max="12271" width="11.7109375" customWidth="1"/>
    <col min="12272" max="12272" width="10.28515625" bestFit="1" customWidth="1"/>
    <col min="12273" max="12273" width="12.5703125" customWidth="1"/>
    <col min="12274" max="12276" width="11.28515625" customWidth="1"/>
    <col min="12277" max="12277" width="10.28515625" customWidth="1"/>
    <col min="12278" max="12278" width="12.5703125" customWidth="1"/>
    <col min="12279" max="12280" width="11.28515625" customWidth="1"/>
    <col min="12281" max="12281" width="16.140625" customWidth="1"/>
    <col min="12282" max="12282" width="8.85546875" customWidth="1"/>
    <col min="12283" max="12283" width="12.5703125" customWidth="1"/>
    <col min="12284" max="12285" width="11.28515625" customWidth="1"/>
    <col min="12286" max="12286" width="17" customWidth="1"/>
    <col min="12287" max="12287" width="8.85546875" customWidth="1"/>
    <col min="12288" max="12288" width="12.5703125" customWidth="1"/>
    <col min="12289" max="12291" width="11.28515625" customWidth="1"/>
    <col min="12292" max="12292" width="10.28515625" customWidth="1"/>
    <col min="12293" max="12293" width="12.5703125" customWidth="1"/>
    <col min="12294" max="12296" width="11.28515625" customWidth="1"/>
    <col min="12297" max="12297" width="10.28515625" customWidth="1"/>
    <col min="12298" max="12298" width="12.5703125" customWidth="1"/>
    <col min="12299" max="12300" width="11.28515625" customWidth="1"/>
    <col min="12301" max="12301" width="15.85546875" customWidth="1"/>
    <col min="12302" max="12302" width="10.28515625" customWidth="1"/>
    <col min="12303" max="12303" width="12.5703125" customWidth="1"/>
    <col min="12304" max="12306" width="11.28515625" customWidth="1"/>
    <col min="12307" max="12308" width="20.42578125" bestFit="1" customWidth="1"/>
    <col min="12309" max="12309" width="16.85546875" customWidth="1"/>
    <col min="12525" max="12525" width="5.5703125" customWidth="1"/>
    <col min="12526" max="12526" width="43.7109375" customWidth="1"/>
    <col min="12527" max="12527" width="11.7109375" customWidth="1"/>
    <col min="12528" max="12528" width="10.28515625" bestFit="1" customWidth="1"/>
    <col min="12529" max="12529" width="12.5703125" customWidth="1"/>
    <col min="12530" max="12532" width="11.28515625" customWidth="1"/>
    <col min="12533" max="12533" width="10.28515625" customWidth="1"/>
    <col min="12534" max="12534" width="12.5703125" customWidth="1"/>
    <col min="12535" max="12536" width="11.28515625" customWidth="1"/>
    <col min="12537" max="12537" width="16.140625" customWidth="1"/>
    <col min="12538" max="12538" width="8.85546875" customWidth="1"/>
    <col min="12539" max="12539" width="12.5703125" customWidth="1"/>
    <col min="12540" max="12541" width="11.28515625" customWidth="1"/>
    <col min="12542" max="12542" width="17" customWidth="1"/>
    <col min="12543" max="12543" width="8.85546875" customWidth="1"/>
    <col min="12544" max="12544" width="12.5703125" customWidth="1"/>
    <col min="12545" max="12547" width="11.28515625" customWidth="1"/>
    <col min="12548" max="12548" width="10.28515625" customWidth="1"/>
    <col min="12549" max="12549" width="12.5703125" customWidth="1"/>
    <col min="12550" max="12552" width="11.28515625" customWidth="1"/>
    <col min="12553" max="12553" width="10.28515625" customWidth="1"/>
    <col min="12554" max="12554" width="12.5703125" customWidth="1"/>
    <col min="12555" max="12556" width="11.28515625" customWidth="1"/>
    <col min="12557" max="12557" width="15.85546875" customWidth="1"/>
    <col min="12558" max="12558" width="10.28515625" customWidth="1"/>
    <col min="12559" max="12559" width="12.5703125" customWidth="1"/>
    <col min="12560" max="12562" width="11.28515625" customWidth="1"/>
    <col min="12563" max="12564" width="20.42578125" bestFit="1" customWidth="1"/>
    <col min="12565" max="12565" width="16.85546875" customWidth="1"/>
    <col min="12781" max="12781" width="5.5703125" customWidth="1"/>
    <col min="12782" max="12782" width="43.7109375" customWidth="1"/>
    <col min="12783" max="12783" width="11.7109375" customWidth="1"/>
    <col min="12784" max="12784" width="10.28515625" bestFit="1" customWidth="1"/>
    <col min="12785" max="12785" width="12.5703125" customWidth="1"/>
    <col min="12786" max="12788" width="11.28515625" customWidth="1"/>
    <col min="12789" max="12789" width="10.28515625" customWidth="1"/>
    <col min="12790" max="12790" width="12.5703125" customWidth="1"/>
    <col min="12791" max="12792" width="11.28515625" customWidth="1"/>
    <col min="12793" max="12793" width="16.140625" customWidth="1"/>
    <col min="12794" max="12794" width="8.85546875" customWidth="1"/>
    <col min="12795" max="12795" width="12.5703125" customWidth="1"/>
    <col min="12796" max="12797" width="11.28515625" customWidth="1"/>
    <col min="12798" max="12798" width="17" customWidth="1"/>
    <col min="12799" max="12799" width="8.85546875" customWidth="1"/>
    <col min="12800" max="12800" width="12.5703125" customWidth="1"/>
    <col min="12801" max="12803" width="11.28515625" customWidth="1"/>
    <col min="12804" max="12804" width="10.28515625" customWidth="1"/>
    <col min="12805" max="12805" width="12.5703125" customWidth="1"/>
    <col min="12806" max="12808" width="11.28515625" customWidth="1"/>
    <col min="12809" max="12809" width="10.28515625" customWidth="1"/>
    <col min="12810" max="12810" width="12.5703125" customWidth="1"/>
    <col min="12811" max="12812" width="11.28515625" customWidth="1"/>
    <col min="12813" max="12813" width="15.85546875" customWidth="1"/>
    <col min="12814" max="12814" width="10.28515625" customWidth="1"/>
    <col min="12815" max="12815" width="12.5703125" customWidth="1"/>
    <col min="12816" max="12818" width="11.28515625" customWidth="1"/>
    <col min="12819" max="12820" width="20.42578125" bestFit="1" customWidth="1"/>
    <col min="12821" max="12821" width="16.85546875" customWidth="1"/>
    <col min="13037" max="13037" width="5.5703125" customWidth="1"/>
    <col min="13038" max="13038" width="43.7109375" customWidth="1"/>
    <col min="13039" max="13039" width="11.7109375" customWidth="1"/>
    <col min="13040" max="13040" width="10.28515625" bestFit="1" customWidth="1"/>
    <col min="13041" max="13041" width="12.5703125" customWidth="1"/>
    <col min="13042" max="13044" width="11.28515625" customWidth="1"/>
    <col min="13045" max="13045" width="10.28515625" customWidth="1"/>
    <col min="13046" max="13046" width="12.5703125" customWidth="1"/>
    <col min="13047" max="13048" width="11.28515625" customWidth="1"/>
    <col min="13049" max="13049" width="16.140625" customWidth="1"/>
    <col min="13050" max="13050" width="8.85546875" customWidth="1"/>
    <col min="13051" max="13051" width="12.5703125" customWidth="1"/>
    <col min="13052" max="13053" width="11.28515625" customWidth="1"/>
    <col min="13054" max="13054" width="17" customWidth="1"/>
    <col min="13055" max="13055" width="8.85546875" customWidth="1"/>
    <col min="13056" max="13056" width="12.5703125" customWidth="1"/>
    <col min="13057" max="13059" width="11.28515625" customWidth="1"/>
    <col min="13060" max="13060" width="10.28515625" customWidth="1"/>
    <col min="13061" max="13061" width="12.5703125" customWidth="1"/>
    <col min="13062" max="13064" width="11.28515625" customWidth="1"/>
    <col min="13065" max="13065" width="10.28515625" customWidth="1"/>
    <col min="13066" max="13066" width="12.5703125" customWidth="1"/>
    <col min="13067" max="13068" width="11.28515625" customWidth="1"/>
    <col min="13069" max="13069" width="15.85546875" customWidth="1"/>
    <col min="13070" max="13070" width="10.28515625" customWidth="1"/>
    <col min="13071" max="13071" width="12.5703125" customWidth="1"/>
    <col min="13072" max="13074" width="11.28515625" customWidth="1"/>
    <col min="13075" max="13076" width="20.42578125" bestFit="1" customWidth="1"/>
    <col min="13077" max="13077" width="16.85546875" customWidth="1"/>
    <col min="13293" max="13293" width="5.5703125" customWidth="1"/>
    <col min="13294" max="13294" width="43.7109375" customWidth="1"/>
    <col min="13295" max="13295" width="11.7109375" customWidth="1"/>
    <col min="13296" max="13296" width="10.28515625" bestFit="1" customWidth="1"/>
    <col min="13297" max="13297" width="12.5703125" customWidth="1"/>
    <col min="13298" max="13300" width="11.28515625" customWidth="1"/>
    <col min="13301" max="13301" width="10.28515625" customWidth="1"/>
    <col min="13302" max="13302" width="12.5703125" customWidth="1"/>
    <col min="13303" max="13304" width="11.28515625" customWidth="1"/>
    <col min="13305" max="13305" width="16.140625" customWidth="1"/>
    <col min="13306" max="13306" width="8.85546875" customWidth="1"/>
    <col min="13307" max="13307" width="12.5703125" customWidth="1"/>
    <col min="13308" max="13309" width="11.28515625" customWidth="1"/>
    <col min="13310" max="13310" width="17" customWidth="1"/>
    <col min="13311" max="13311" width="8.85546875" customWidth="1"/>
    <col min="13312" max="13312" width="12.5703125" customWidth="1"/>
    <col min="13313" max="13315" width="11.28515625" customWidth="1"/>
    <col min="13316" max="13316" width="10.28515625" customWidth="1"/>
    <col min="13317" max="13317" width="12.5703125" customWidth="1"/>
    <col min="13318" max="13320" width="11.28515625" customWidth="1"/>
    <col min="13321" max="13321" width="10.28515625" customWidth="1"/>
    <col min="13322" max="13322" width="12.5703125" customWidth="1"/>
    <col min="13323" max="13324" width="11.28515625" customWidth="1"/>
    <col min="13325" max="13325" width="15.85546875" customWidth="1"/>
    <col min="13326" max="13326" width="10.28515625" customWidth="1"/>
    <col min="13327" max="13327" width="12.5703125" customWidth="1"/>
    <col min="13328" max="13330" width="11.28515625" customWidth="1"/>
    <col min="13331" max="13332" width="20.42578125" bestFit="1" customWidth="1"/>
    <col min="13333" max="13333" width="16.85546875" customWidth="1"/>
    <col min="13549" max="13549" width="5.5703125" customWidth="1"/>
    <col min="13550" max="13550" width="43.7109375" customWidth="1"/>
    <col min="13551" max="13551" width="11.7109375" customWidth="1"/>
    <col min="13552" max="13552" width="10.28515625" bestFit="1" customWidth="1"/>
    <col min="13553" max="13553" width="12.5703125" customWidth="1"/>
    <col min="13554" max="13556" width="11.28515625" customWidth="1"/>
    <col min="13557" max="13557" width="10.28515625" customWidth="1"/>
    <col min="13558" max="13558" width="12.5703125" customWidth="1"/>
    <col min="13559" max="13560" width="11.28515625" customWidth="1"/>
    <col min="13561" max="13561" width="16.140625" customWidth="1"/>
    <col min="13562" max="13562" width="8.85546875" customWidth="1"/>
    <col min="13563" max="13563" width="12.5703125" customWidth="1"/>
    <col min="13564" max="13565" width="11.28515625" customWidth="1"/>
    <col min="13566" max="13566" width="17" customWidth="1"/>
    <col min="13567" max="13567" width="8.85546875" customWidth="1"/>
    <col min="13568" max="13568" width="12.5703125" customWidth="1"/>
    <col min="13569" max="13571" width="11.28515625" customWidth="1"/>
    <col min="13572" max="13572" width="10.28515625" customWidth="1"/>
    <col min="13573" max="13573" width="12.5703125" customWidth="1"/>
    <col min="13574" max="13576" width="11.28515625" customWidth="1"/>
    <col min="13577" max="13577" width="10.28515625" customWidth="1"/>
    <col min="13578" max="13578" width="12.5703125" customWidth="1"/>
    <col min="13579" max="13580" width="11.28515625" customWidth="1"/>
    <col min="13581" max="13581" width="15.85546875" customWidth="1"/>
    <col min="13582" max="13582" width="10.28515625" customWidth="1"/>
    <col min="13583" max="13583" width="12.5703125" customWidth="1"/>
    <col min="13584" max="13586" width="11.28515625" customWidth="1"/>
    <col min="13587" max="13588" width="20.42578125" bestFit="1" customWidth="1"/>
    <col min="13589" max="13589" width="16.85546875" customWidth="1"/>
    <col min="13805" max="13805" width="5.5703125" customWidth="1"/>
    <col min="13806" max="13806" width="43.7109375" customWidth="1"/>
    <col min="13807" max="13807" width="11.7109375" customWidth="1"/>
    <col min="13808" max="13808" width="10.28515625" bestFit="1" customWidth="1"/>
    <col min="13809" max="13809" width="12.5703125" customWidth="1"/>
    <col min="13810" max="13812" width="11.28515625" customWidth="1"/>
    <col min="13813" max="13813" width="10.28515625" customWidth="1"/>
    <col min="13814" max="13814" width="12.5703125" customWidth="1"/>
    <col min="13815" max="13816" width="11.28515625" customWidth="1"/>
    <col min="13817" max="13817" width="16.140625" customWidth="1"/>
    <col min="13818" max="13818" width="8.85546875" customWidth="1"/>
    <col min="13819" max="13819" width="12.5703125" customWidth="1"/>
    <col min="13820" max="13821" width="11.28515625" customWidth="1"/>
    <col min="13822" max="13822" width="17" customWidth="1"/>
    <col min="13823" max="13823" width="8.85546875" customWidth="1"/>
    <col min="13824" max="13824" width="12.5703125" customWidth="1"/>
    <col min="13825" max="13827" width="11.28515625" customWidth="1"/>
    <col min="13828" max="13828" width="10.28515625" customWidth="1"/>
    <col min="13829" max="13829" width="12.5703125" customWidth="1"/>
    <col min="13830" max="13832" width="11.28515625" customWidth="1"/>
    <col min="13833" max="13833" width="10.28515625" customWidth="1"/>
    <col min="13834" max="13834" width="12.5703125" customWidth="1"/>
    <col min="13835" max="13836" width="11.28515625" customWidth="1"/>
    <col min="13837" max="13837" width="15.85546875" customWidth="1"/>
    <col min="13838" max="13838" width="10.28515625" customWidth="1"/>
    <col min="13839" max="13839" width="12.5703125" customWidth="1"/>
    <col min="13840" max="13842" width="11.28515625" customWidth="1"/>
    <col min="13843" max="13844" width="20.42578125" bestFit="1" customWidth="1"/>
    <col min="13845" max="13845" width="16.85546875" customWidth="1"/>
    <col min="14061" max="14061" width="5.5703125" customWidth="1"/>
    <col min="14062" max="14062" width="43.7109375" customWidth="1"/>
    <col min="14063" max="14063" width="11.7109375" customWidth="1"/>
    <col min="14064" max="14064" width="10.28515625" bestFit="1" customWidth="1"/>
    <col min="14065" max="14065" width="12.5703125" customWidth="1"/>
    <col min="14066" max="14068" width="11.28515625" customWidth="1"/>
    <col min="14069" max="14069" width="10.28515625" customWidth="1"/>
    <col min="14070" max="14070" width="12.5703125" customWidth="1"/>
    <col min="14071" max="14072" width="11.28515625" customWidth="1"/>
    <col min="14073" max="14073" width="16.140625" customWidth="1"/>
    <col min="14074" max="14074" width="8.85546875" customWidth="1"/>
    <col min="14075" max="14075" width="12.5703125" customWidth="1"/>
    <col min="14076" max="14077" width="11.28515625" customWidth="1"/>
    <col min="14078" max="14078" width="17" customWidth="1"/>
    <col min="14079" max="14079" width="8.85546875" customWidth="1"/>
    <col min="14080" max="14080" width="12.5703125" customWidth="1"/>
    <col min="14081" max="14083" width="11.28515625" customWidth="1"/>
    <col min="14084" max="14084" width="10.28515625" customWidth="1"/>
    <col min="14085" max="14085" width="12.5703125" customWidth="1"/>
    <col min="14086" max="14088" width="11.28515625" customWidth="1"/>
    <col min="14089" max="14089" width="10.28515625" customWidth="1"/>
    <col min="14090" max="14090" width="12.5703125" customWidth="1"/>
    <col min="14091" max="14092" width="11.28515625" customWidth="1"/>
    <col min="14093" max="14093" width="15.85546875" customWidth="1"/>
    <col min="14094" max="14094" width="10.28515625" customWidth="1"/>
    <col min="14095" max="14095" width="12.5703125" customWidth="1"/>
    <col min="14096" max="14098" width="11.28515625" customWidth="1"/>
    <col min="14099" max="14100" width="20.42578125" bestFit="1" customWidth="1"/>
    <col min="14101" max="14101" width="16.85546875" customWidth="1"/>
    <col min="14317" max="14317" width="5.5703125" customWidth="1"/>
    <col min="14318" max="14318" width="43.7109375" customWidth="1"/>
    <col min="14319" max="14319" width="11.7109375" customWidth="1"/>
    <col min="14320" max="14320" width="10.28515625" bestFit="1" customWidth="1"/>
    <col min="14321" max="14321" width="12.5703125" customWidth="1"/>
    <col min="14322" max="14324" width="11.28515625" customWidth="1"/>
    <col min="14325" max="14325" width="10.28515625" customWidth="1"/>
    <col min="14326" max="14326" width="12.5703125" customWidth="1"/>
    <col min="14327" max="14328" width="11.28515625" customWidth="1"/>
    <col min="14329" max="14329" width="16.140625" customWidth="1"/>
    <col min="14330" max="14330" width="8.85546875" customWidth="1"/>
    <col min="14331" max="14331" width="12.5703125" customWidth="1"/>
    <col min="14332" max="14333" width="11.28515625" customWidth="1"/>
    <col min="14334" max="14334" width="17" customWidth="1"/>
    <col min="14335" max="14335" width="8.85546875" customWidth="1"/>
    <col min="14336" max="14336" width="12.5703125" customWidth="1"/>
    <col min="14337" max="14339" width="11.28515625" customWidth="1"/>
    <col min="14340" max="14340" width="10.28515625" customWidth="1"/>
    <col min="14341" max="14341" width="12.5703125" customWidth="1"/>
    <col min="14342" max="14344" width="11.28515625" customWidth="1"/>
    <col min="14345" max="14345" width="10.28515625" customWidth="1"/>
    <col min="14346" max="14346" width="12.5703125" customWidth="1"/>
    <col min="14347" max="14348" width="11.28515625" customWidth="1"/>
    <col min="14349" max="14349" width="15.85546875" customWidth="1"/>
    <col min="14350" max="14350" width="10.28515625" customWidth="1"/>
    <col min="14351" max="14351" width="12.5703125" customWidth="1"/>
    <col min="14352" max="14354" width="11.28515625" customWidth="1"/>
    <col min="14355" max="14356" width="20.42578125" bestFit="1" customWidth="1"/>
    <col min="14357" max="14357" width="16.85546875" customWidth="1"/>
    <col min="14573" max="14573" width="5.5703125" customWidth="1"/>
    <col min="14574" max="14574" width="43.7109375" customWidth="1"/>
    <col min="14575" max="14575" width="11.7109375" customWidth="1"/>
    <col min="14576" max="14576" width="10.28515625" bestFit="1" customWidth="1"/>
    <col min="14577" max="14577" width="12.5703125" customWidth="1"/>
    <col min="14578" max="14580" width="11.28515625" customWidth="1"/>
    <col min="14581" max="14581" width="10.28515625" customWidth="1"/>
    <col min="14582" max="14582" width="12.5703125" customWidth="1"/>
    <col min="14583" max="14584" width="11.28515625" customWidth="1"/>
    <col min="14585" max="14585" width="16.140625" customWidth="1"/>
    <col min="14586" max="14586" width="8.85546875" customWidth="1"/>
    <col min="14587" max="14587" width="12.5703125" customWidth="1"/>
    <col min="14588" max="14589" width="11.28515625" customWidth="1"/>
    <col min="14590" max="14590" width="17" customWidth="1"/>
    <col min="14591" max="14591" width="8.85546875" customWidth="1"/>
    <col min="14592" max="14592" width="12.5703125" customWidth="1"/>
    <col min="14593" max="14595" width="11.28515625" customWidth="1"/>
    <col min="14596" max="14596" width="10.28515625" customWidth="1"/>
    <col min="14597" max="14597" width="12.5703125" customWidth="1"/>
    <col min="14598" max="14600" width="11.28515625" customWidth="1"/>
    <col min="14601" max="14601" width="10.28515625" customWidth="1"/>
    <col min="14602" max="14602" width="12.5703125" customWidth="1"/>
    <col min="14603" max="14604" width="11.28515625" customWidth="1"/>
    <col min="14605" max="14605" width="15.85546875" customWidth="1"/>
    <col min="14606" max="14606" width="10.28515625" customWidth="1"/>
    <col min="14607" max="14607" width="12.5703125" customWidth="1"/>
    <col min="14608" max="14610" width="11.28515625" customWidth="1"/>
    <col min="14611" max="14612" width="20.42578125" bestFit="1" customWidth="1"/>
    <col min="14613" max="14613" width="16.85546875" customWidth="1"/>
    <col min="14829" max="14829" width="5.5703125" customWidth="1"/>
    <col min="14830" max="14830" width="43.7109375" customWidth="1"/>
    <col min="14831" max="14831" width="11.7109375" customWidth="1"/>
    <col min="14832" max="14832" width="10.28515625" bestFit="1" customWidth="1"/>
    <col min="14833" max="14833" width="12.5703125" customWidth="1"/>
    <col min="14834" max="14836" width="11.28515625" customWidth="1"/>
    <col min="14837" max="14837" width="10.28515625" customWidth="1"/>
    <col min="14838" max="14838" width="12.5703125" customWidth="1"/>
    <col min="14839" max="14840" width="11.28515625" customWidth="1"/>
    <col min="14841" max="14841" width="16.140625" customWidth="1"/>
    <col min="14842" max="14842" width="8.85546875" customWidth="1"/>
    <col min="14843" max="14843" width="12.5703125" customWidth="1"/>
    <col min="14844" max="14845" width="11.28515625" customWidth="1"/>
    <col min="14846" max="14846" width="17" customWidth="1"/>
    <col min="14847" max="14847" width="8.85546875" customWidth="1"/>
    <col min="14848" max="14848" width="12.5703125" customWidth="1"/>
    <col min="14849" max="14851" width="11.28515625" customWidth="1"/>
    <col min="14852" max="14852" width="10.28515625" customWidth="1"/>
    <col min="14853" max="14853" width="12.5703125" customWidth="1"/>
    <col min="14854" max="14856" width="11.28515625" customWidth="1"/>
    <col min="14857" max="14857" width="10.28515625" customWidth="1"/>
    <col min="14858" max="14858" width="12.5703125" customWidth="1"/>
    <col min="14859" max="14860" width="11.28515625" customWidth="1"/>
    <col min="14861" max="14861" width="15.85546875" customWidth="1"/>
    <col min="14862" max="14862" width="10.28515625" customWidth="1"/>
    <col min="14863" max="14863" width="12.5703125" customWidth="1"/>
    <col min="14864" max="14866" width="11.28515625" customWidth="1"/>
    <col min="14867" max="14868" width="20.42578125" bestFit="1" customWidth="1"/>
    <col min="14869" max="14869" width="16.85546875" customWidth="1"/>
    <col min="15085" max="15085" width="5.5703125" customWidth="1"/>
    <col min="15086" max="15086" width="43.7109375" customWidth="1"/>
    <col min="15087" max="15087" width="11.7109375" customWidth="1"/>
    <col min="15088" max="15088" width="10.28515625" bestFit="1" customWidth="1"/>
    <col min="15089" max="15089" width="12.5703125" customWidth="1"/>
    <col min="15090" max="15092" width="11.28515625" customWidth="1"/>
    <col min="15093" max="15093" width="10.28515625" customWidth="1"/>
    <col min="15094" max="15094" width="12.5703125" customWidth="1"/>
    <col min="15095" max="15096" width="11.28515625" customWidth="1"/>
    <col min="15097" max="15097" width="16.140625" customWidth="1"/>
    <col min="15098" max="15098" width="8.85546875" customWidth="1"/>
    <col min="15099" max="15099" width="12.5703125" customWidth="1"/>
    <col min="15100" max="15101" width="11.28515625" customWidth="1"/>
    <col min="15102" max="15102" width="17" customWidth="1"/>
    <col min="15103" max="15103" width="8.85546875" customWidth="1"/>
    <col min="15104" max="15104" width="12.5703125" customWidth="1"/>
    <col min="15105" max="15107" width="11.28515625" customWidth="1"/>
    <col min="15108" max="15108" width="10.28515625" customWidth="1"/>
    <col min="15109" max="15109" width="12.5703125" customWidth="1"/>
    <col min="15110" max="15112" width="11.28515625" customWidth="1"/>
    <col min="15113" max="15113" width="10.28515625" customWidth="1"/>
    <col min="15114" max="15114" width="12.5703125" customWidth="1"/>
    <col min="15115" max="15116" width="11.28515625" customWidth="1"/>
    <col min="15117" max="15117" width="15.85546875" customWidth="1"/>
    <col min="15118" max="15118" width="10.28515625" customWidth="1"/>
    <col min="15119" max="15119" width="12.5703125" customWidth="1"/>
    <col min="15120" max="15122" width="11.28515625" customWidth="1"/>
    <col min="15123" max="15124" width="20.42578125" bestFit="1" customWidth="1"/>
    <col min="15125" max="15125" width="16.85546875" customWidth="1"/>
    <col min="15341" max="15341" width="5.5703125" customWidth="1"/>
    <col min="15342" max="15342" width="43.7109375" customWidth="1"/>
    <col min="15343" max="15343" width="11.7109375" customWidth="1"/>
    <col min="15344" max="15344" width="10.28515625" bestFit="1" customWidth="1"/>
    <col min="15345" max="15345" width="12.5703125" customWidth="1"/>
    <col min="15346" max="15348" width="11.28515625" customWidth="1"/>
    <col min="15349" max="15349" width="10.28515625" customWidth="1"/>
    <col min="15350" max="15350" width="12.5703125" customWidth="1"/>
    <col min="15351" max="15352" width="11.28515625" customWidth="1"/>
    <col min="15353" max="15353" width="16.140625" customWidth="1"/>
    <col min="15354" max="15354" width="8.85546875" customWidth="1"/>
    <col min="15355" max="15355" width="12.5703125" customWidth="1"/>
    <col min="15356" max="15357" width="11.28515625" customWidth="1"/>
    <col min="15358" max="15358" width="17" customWidth="1"/>
    <col min="15359" max="15359" width="8.85546875" customWidth="1"/>
    <col min="15360" max="15360" width="12.5703125" customWidth="1"/>
    <col min="15361" max="15363" width="11.28515625" customWidth="1"/>
    <col min="15364" max="15364" width="10.28515625" customWidth="1"/>
    <col min="15365" max="15365" width="12.5703125" customWidth="1"/>
    <col min="15366" max="15368" width="11.28515625" customWidth="1"/>
    <col min="15369" max="15369" width="10.28515625" customWidth="1"/>
    <col min="15370" max="15370" width="12.5703125" customWidth="1"/>
    <col min="15371" max="15372" width="11.28515625" customWidth="1"/>
    <col min="15373" max="15373" width="15.85546875" customWidth="1"/>
    <col min="15374" max="15374" width="10.28515625" customWidth="1"/>
    <col min="15375" max="15375" width="12.5703125" customWidth="1"/>
    <col min="15376" max="15378" width="11.28515625" customWidth="1"/>
    <col min="15379" max="15380" width="20.42578125" bestFit="1" customWidth="1"/>
    <col min="15381" max="15381" width="16.85546875" customWidth="1"/>
    <col min="15597" max="15597" width="5.5703125" customWidth="1"/>
    <col min="15598" max="15598" width="43.7109375" customWidth="1"/>
    <col min="15599" max="15599" width="11.7109375" customWidth="1"/>
    <col min="15600" max="15600" width="10.28515625" bestFit="1" customWidth="1"/>
    <col min="15601" max="15601" width="12.5703125" customWidth="1"/>
    <col min="15602" max="15604" width="11.28515625" customWidth="1"/>
    <col min="15605" max="15605" width="10.28515625" customWidth="1"/>
    <col min="15606" max="15606" width="12.5703125" customWidth="1"/>
    <col min="15607" max="15608" width="11.28515625" customWidth="1"/>
    <col min="15609" max="15609" width="16.140625" customWidth="1"/>
    <col min="15610" max="15610" width="8.85546875" customWidth="1"/>
    <col min="15611" max="15611" width="12.5703125" customWidth="1"/>
    <col min="15612" max="15613" width="11.28515625" customWidth="1"/>
    <col min="15614" max="15614" width="17" customWidth="1"/>
    <col min="15615" max="15615" width="8.85546875" customWidth="1"/>
    <col min="15616" max="15616" width="12.5703125" customWidth="1"/>
    <col min="15617" max="15619" width="11.28515625" customWidth="1"/>
    <col min="15620" max="15620" width="10.28515625" customWidth="1"/>
    <col min="15621" max="15621" width="12.5703125" customWidth="1"/>
    <col min="15622" max="15624" width="11.28515625" customWidth="1"/>
    <col min="15625" max="15625" width="10.28515625" customWidth="1"/>
    <col min="15626" max="15626" width="12.5703125" customWidth="1"/>
    <col min="15627" max="15628" width="11.28515625" customWidth="1"/>
    <col min="15629" max="15629" width="15.85546875" customWidth="1"/>
    <col min="15630" max="15630" width="10.28515625" customWidth="1"/>
    <col min="15631" max="15631" width="12.5703125" customWidth="1"/>
    <col min="15632" max="15634" width="11.28515625" customWidth="1"/>
    <col min="15635" max="15636" width="20.42578125" bestFit="1" customWidth="1"/>
    <col min="15637" max="15637" width="16.85546875" customWidth="1"/>
    <col min="15853" max="15853" width="5.5703125" customWidth="1"/>
    <col min="15854" max="15854" width="43.7109375" customWidth="1"/>
    <col min="15855" max="15855" width="11.7109375" customWidth="1"/>
    <col min="15856" max="15856" width="10.28515625" bestFit="1" customWidth="1"/>
    <col min="15857" max="15857" width="12.5703125" customWidth="1"/>
    <col min="15858" max="15860" width="11.28515625" customWidth="1"/>
    <col min="15861" max="15861" width="10.28515625" customWidth="1"/>
    <col min="15862" max="15862" width="12.5703125" customWidth="1"/>
    <col min="15863" max="15864" width="11.28515625" customWidth="1"/>
    <col min="15865" max="15865" width="16.140625" customWidth="1"/>
    <col min="15866" max="15866" width="8.85546875" customWidth="1"/>
    <col min="15867" max="15867" width="12.5703125" customWidth="1"/>
    <col min="15868" max="15869" width="11.28515625" customWidth="1"/>
    <col min="15870" max="15870" width="17" customWidth="1"/>
    <col min="15871" max="15871" width="8.85546875" customWidth="1"/>
    <col min="15872" max="15872" width="12.5703125" customWidth="1"/>
    <col min="15873" max="15875" width="11.28515625" customWidth="1"/>
    <col min="15876" max="15876" width="10.28515625" customWidth="1"/>
    <col min="15877" max="15877" width="12.5703125" customWidth="1"/>
    <col min="15878" max="15880" width="11.28515625" customWidth="1"/>
    <col min="15881" max="15881" width="10.28515625" customWidth="1"/>
    <col min="15882" max="15882" width="12.5703125" customWidth="1"/>
    <col min="15883" max="15884" width="11.28515625" customWidth="1"/>
    <col min="15885" max="15885" width="15.85546875" customWidth="1"/>
    <col min="15886" max="15886" width="10.28515625" customWidth="1"/>
    <col min="15887" max="15887" width="12.5703125" customWidth="1"/>
    <col min="15888" max="15890" width="11.28515625" customWidth="1"/>
    <col min="15891" max="15892" width="20.42578125" bestFit="1" customWidth="1"/>
    <col min="15893" max="15893" width="16.85546875" customWidth="1"/>
    <col min="16109" max="16109" width="5.5703125" customWidth="1"/>
    <col min="16110" max="16110" width="43.7109375" customWidth="1"/>
    <col min="16111" max="16111" width="11.7109375" customWidth="1"/>
    <col min="16112" max="16112" width="10.28515625" bestFit="1" customWidth="1"/>
    <col min="16113" max="16113" width="12.5703125" customWidth="1"/>
    <col min="16114" max="16116" width="11.28515625" customWidth="1"/>
    <col min="16117" max="16117" width="10.28515625" customWidth="1"/>
    <col min="16118" max="16118" width="12.5703125" customWidth="1"/>
    <col min="16119" max="16120" width="11.28515625" customWidth="1"/>
    <col min="16121" max="16121" width="16.140625" customWidth="1"/>
    <col min="16122" max="16122" width="8.85546875" customWidth="1"/>
    <col min="16123" max="16123" width="12.5703125" customWidth="1"/>
    <col min="16124" max="16125" width="11.28515625" customWidth="1"/>
    <col min="16126" max="16126" width="17" customWidth="1"/>
    <col min="16127" max="16127" width="8.85546875" customWidth="1"/>
    <col min="16128" max="16128" width="12.5703125" customWidth="1"/>
    <col min="16129" max="16131" width="11.28515625" customWidth="1"/>
    <col min="16132" max="16132" width="10.28515625" customWidth="1"/>
    <col min="16133" max="16133" width="12.5703125" customWidth="1"/>
    <col min="16134" max="16136" width="11.28515625" customWidth="1"/>
    <col min="16137" max="16137" width="10.28515625" customWidth="1"/>
    <col min="16138" max="16138" width="12.5703125" customWidth="1"/>
    <col min="16139" max="16140" width="11.28515625" customWidth="1"/>
    <col min="16141" max="16141" width="15.85546875" customWidth="1"/>
    <col min="16142" max="16142" width="10.28515625" customWidth="1"/>
    <col min="16143" max="16143" width="12.5703125" customWidth="1"/>
    <col min="16144" max="16146" width="11.28515625" customWidth="1"/>
    <col min="16147" max="16148" width="20.42578125" bestFit="1" customWidth="1"/>
    <col min="16149" max="16149" width="16.85546875" customWidth="1"/>
  </cols>
  <sheetData>
    <row r="1" spans="1:21" ht="15.75" x14ac:dyDescent="0.25">
      <c r="A1" s="130" t="s">
        <v>70</v>
      </c>
      <c r="B1" s="130"/>
      <c r="C1" s="130"/>
      <c r="D1" s="27"/>
      <c r="E1" s="27"/>
      <c r="F1" s="27"/>
      <c r="G1" s="27"/>
      <c r="H1" s="27"/>
      <c r="I1"/>
      <c r="J1"/>
      <c r="K1" s="27"/>
      <c r="L1" s="27"/>
      <c r="M1" s="27"/>
      <c r="N1"/>
      <c r="O1"/>
      <c r="P1" s="27"/>
      <c r="Q1" s="27"/>
      <c r="R1" s="27"/>
      <c r="S1" s="27"/>
      <c r="T1" s="27"/>
      <c r="U1" s="27"/>
    </row>
    <row r="2" spans="1:21" ht="15.75" x14ac:dyDescent="0.25">
      <c r="A2" s="131" t="s">
        <v>21</v>
      </c>
      <c r="B2" s="131"/>
      <c r="C2" s="131"/>
      <c r="D2" s="27"/>
      <c r="E2" s="27"/>
      <c r="F2" s="27"/>
      <c r="G2" s="27"/>
      <c r="H2" s="27"/>
      <c r="I2"/>
      <c r="J2"/>
      <c r="K2" s="27"/>
      <c r="L2" s="27"/>
      <c r="M2" s="27"/>
      <c r="N2"/>
      <c r="O2"/>
      <c r="P2" s="27"/>
      <c r="Q2" s="27"/>
      <c r="R2" s="27"/>
      <c r="S2" s="27"/>
      <c r="T2" s="27"/>
      <c r="U2" s="27"/>
    </row>
    <row r="3" spans="1:21" ht="42" customHeight="1" x14ac:dyDescent="0.25">
      <c r="A3" s="128" t="s">
        <v>100</v>
      </c>
      <c r="B3" s="129"/>
      <c r="C3" s="129"/>
      <c r="D3" s="132" t="s">
        <v>91</v>
      </c>
      <c r="E3" s="133"/>
      <c r="F3" s="133"/>
      <c r="G3" s="133"/>
      <c r="H3" s="134"/>
      <c r="I3" s="125" t="s">
        <v>90</v>
      </c>
      <c r="J3" s="126"/>
      <c r="K3" s="126"/>
      <c r="L3" s="126"/>
      <c r="M3" s="127"/>
      <c r="N3" s="125" t="s">
        <v>79</v>
      </c>
      <c r="O3" s="126"/>
      <c r="P3" s="126"/>
      <c r="Q3" s="126"/>
      <c r="R3" s="127"/>
      <c r="S3"/>
      <c r="T3"/>
      <c r="U3"/>
    </row>
    <row r="4" spans="1:21" s="27" customFormat="1" ht="60" x14ac:dyDescent="0.2">
      <c r="A4" s="28"/>
      <c r="B4" s="29" t="s">
        <v>22</v>
      </c>
      <c r="C4" s="28" t="s">
        <v>23</v>
      </c>
      <c r="D4" s="28" t="s">
        <v>0</v>
      </c>
      <c r="E4" s="30" t="s">
        <v>82</v>
      </c>
      <c r="F4" s="30" t="s">
        <v>24</v>
      </c>
      <c r="G4" s="30" t="s">
        <v>26</v>
      </c>
      <c r="H4" s="31" t="s">
        <v>44</v>
      </c>
      <c r="I4" s="28" t="s">
        <v>0</v>
      </c>
      <c r="J4" s="30"/>
      <c r="K4" s="30" t="s">
        <v>24</v>
      </c>
      <c r="L4" s="30" t="s">
        <v>25</v>
      </c>
      <c r="M4" s="31" t="s">
        <v>44</v>
      </c>
      <c r="N4" s="28" t="s">
        <v>0</v>
      </c>
      <c r="O4" s="30"/>
      <c r="P4" s="30" t="s">
        <v>24</v>
      </c>
      <c r="Q4" s="30" t="s">
        <v>25</v>
      </c>
      <c r="R4" s="31" t="s">
        <v>44</v>
      </c>
      <c r="S4" s="31" t="s">
        <v>27</v>
      </c>
      <c r="T4" s="31" t="s">
        <v>85</v>
      </c>
      <c r="U4" s="31" t="s">
        <v>28</v>
      </c>
    </row>
    <row r="5" spans="1:21" ht="15.75" x14ac:dyDescent="0.25">
      <c r="A5" s="32" t="s">
        <v>29</v>
      </c>
      <c r="B5" s="32" t="s">
        <v>30</v>
      </c>
      <c r="C5" s="33"/>
      <c r="D5" s="34"/>
      <c r="E5" s="35">
        <v>180</v>
      </c>
      <c r="F5" s="36">
        <f>E5*8</f>
        <v>1440</v>
      </c>
      <c r="G5" s="36">
        <v>87</v>
      </c>
      <c r="H5" s="37"/>
      <c r="I5" s="34"/>
      <c r="J5" s="35">
        <v>200</v>
      </c>
      <c r="K5" s="36">
        <f>J5*8</f>
        <v>1600</v>
      </c>
      <c r="L5" s="36">
        <v>19</v>
      </c>
      <c r="M5" s="37"/>
      <c r="N5" s="34"/>
      <c r="O5" s="35">
        <v>350</v>
      </c>
      <c r="P5" s="36">
        <f>O5*8</f>
        <v>2800</v>
      </c>
      <c r="Q5" s="36">
        <v>4</v>
      </c>
      <c r="R5" s="37"/>
      <c r="S5" s="37"/>
      <c r="T5" s="37"/>
      <c r="U5" s="37"/>
    </row>
    <row r="6" spans="1:21" ht="15.75" x14ac:dyDescent="0.25">
      <c r="A6" s="32"/>
      <c r="B6" s="32"/>
      <c r="C6" s="33"/>
      <c r="D6" s="34"/>
      <c r="E6" s="35"/>
      <c r="F6" s="35"/>
      <c r="G6" s="36"/>
      <c r="H6" s="37"/>
      <c r="I6" s="34"/>
      <c r="J6" s="35"/>
      <c r="K6" s="35"/>
      <c r="L6" s="36"/>
      <c r="M6" s="37"/>
      <c r="N6" s="34"/>
      <c r="O6" s="35"/>
      <c r="P6" s="35"/>
      <c r="Q6" s="36"/>
      <c r="R6" s="37"/>
      <c r="S6" s="37"/>
      <c r="T6" s="37"/>
      <c r="U6" s="37"/>
    </row>
    <row r="7" spans="1:21" ht="15.75" x14ac:dyDescent="0.25">
      <c r="A7" s="32" t="s">
        <v>31</v>
      </c>
      <c r="B7" s="38" t="s">
        <v>32</v>
      </c>
      <c r="C7" s="39"/>
      <c r="D7" s="40">
        <v>1</v>
      </c>
      <c r="E7" s="44">
        <f>E5</f>
        <v>180</v>
      </c>
      <c r="F7" s="36">
        <f>E7*8</f>
        <v>1440</v>
      </c>
      <c r="G7" s="36">
        <f>F7*G5</f>
        <v>125280</v>
      </c>
      <c r="H7" s="37">
        <f>G7</f>
        <v>125280</v>
      </c>
      <c r="I7" s="40">
        <v>1</v>
      </c>
      <c r="J7" s="44">
        <f>J5</f>
        <v>200</v>
      </c>
      <c r="K7" s="36">
        <f t="shared" ref="K7:K20" si="0">J7*8</f>
        <v>1600</v>
      </c>
      <c r="L7" s="36">
        <f>K7*L5</f>
        <v>30400</v>
      </c>
      <c r="M7" s="37">
        <f>L7</f>
        <v>30400</v>
      </c>
      <c r="N7" s="40">
        <v>1</v>
      </c>
      <c r="O7" s="44">
        <f>O5</f>
        <v>350</v>
      </c>
      <c r="P7" s="36">
        <f>O7*8</f>
        <v>2800</v>
      </c>
      <c r="Q7" s="36">
        <f>P7*Q5</f>
        <v>11200</v>
      </c>
      <c r="R7" s="37">
        <f>Q7</f>
        <v>11200</v>
      </c>
      <c r="S7" s="37">
        <f>R7+M7+H7</f>
        <v>166880</v>
      </c>
      <c r="T7" s="37">
        <f>S7*3</f>
        <v>500640</v>
      </c>
      <c r="U7" s="37">
        <f>T7*0.7</f>
        <v>350448</v>
      </c>
    </row>
    <row r="8" spans="1:21" ht="15.75" x14ac:dyDescent="0.25">
      <c r="A8" s="32" t="s">
        <v>33</v>
      </c>
      <c r="B8" s="38" t="s">
        <v>34</v>
      </c>
      <c r="C8" s="39" t="s">
        <v>35</v>
      </c>
      <c r="D8" s="109">
        <v>0.68400000000000005</v>
      </c>
      <c r="E8" s="41">
        <f>E5*D8</f>
        <v>123.12</v>
      </c>
      <c r="F8" s="36">
        <f>E8*8</f>
        <v>984.96</v>
      </c>
      <c r="G8" s="36">
        <f>F8*G5</f>
        <v>85691.520000000004</v>
      </c>
      <c r="H8" s="37">
        <f t="shared" ref="H8:H20" si="1">G8</f>
        <v>85691.520000000004</v>
      </c>
      <c r="I8" s="109">
        <v>0.73870000000000002</v>
      </c>
      <c r="J8" s="41">
        <f>J5*I8</f>
        <v>147.74</v>
      </c>
      <c r="K8" s="36">
        <f t="shared" si="0"/>
        <v>1181.92</v>
      </c>
      <c r="L8" s="36">
        <f>K8*L5</f>
        <v>22456.48</v>
      </c>
      <c r="M8" s="37">
        <f t="shared" ref="M8:M20" si="2">L8</f>
        <v>22456.48</v>
      </c>
      <c r="N8" s="109">
        <v>0.70350000000000001</v>
      </c>
      <c r="O8" s="41">
        <f>O5*N8</f>
        <v>246.23</v>
      </c>
      <c r="P8" s="36">
        <f>O8*8</f>
        <v>1969.84</v>
      </c>
      <c r="Q8" s="36">
        <f>P8*Q5</f>
        <v>7879.36</v>
      </c>
      <c r="R8" s="37">
        <f t="shared" ref="R8:R20" si="3">Q8</f>
        <v>7879.36</v>
      </c>
      <c r="S8" s="37">
        <f t="shared" ref="S8:S20" si="4">R8+M8+H8</f>
        <v>116027.36</v>
      </c>
      <c r="T8" s="37">
        <f t="shared" ref="T8:T20" si="5">S8*3</f>
        <v>348082.08</v>
      </c>
      <c r="U8" s="37">
        <f t="shared" ref="U8:U20" si="6">T8*0.7</f>
        <v>243657.46</v>
      </c>
    </row>
    <row r="9" spans="1:21" ht="15.75" x14ac:dyDescent="0.25">
      <c r="A9" s="32" t="s">
        <v>3</v>
      </c>
      <c r="B9" s="38" t="s">
        <v>36</v>
      </c>
      <c r="C9" s="28">
        <v>211</v>
      </c>
      <c r="D9" s="42"/>
      <c r="E9" s="44">
        <f>E8/130.2*100</f>
        <v>94.56</v>
      </c>
      <c r="F9" s="36">
        <f>E9*8</f>
        <v>756.48</v>
      </c>
      <c r="G9" s="36">
        <f>F9*G5</f>
        <v>65813.759999999995</v>
      </c>
      <c r="H9" s="37">
        <f t="shared" si="1"/>
        <v>65813.759999999995</v>
      </c>
      <c r="I9" s="42"/>
      <c r="J9" s="44">
        <f>J8/130.2*100</f>
        <v>113.47</v>
      </c>
      <c r="K9" s="36">
        <f t="shared" si="0"/>
        <v>907.76</v>
      </c>
      <c r="L9" s="36">
        <f>K9*L5</f>
        <v>17247.439999999999</v>
      </c>
      <c r="M9" s="37">
        <f t="shared" si="2"/>
        <v>17247.439999999999</v>
      </c>
      <c r="N9" s="42"/>
      <c r="O9" s="44">
        <f>O8/130.2*100</f>
        <v>189.12</v>
      </c>
      <c r="P9" s="36">
        <f>O9*8</f>
        <v>1512.96</v>
      </c>
      <c r="Q9" s="36">
        <f>P9*Q5</f>
        <v>6051.84</v>
      </c>
      <c r="R9" s="37">
        <f t="shared" si="3"/>
        <v>6051.84</v>
      </c>
      <c r="S9" s="37">
        <f t="shared" si="4"/>
        <v>89113.04</v>
      </c>
      <c r="T9" s="37">
        <f t="shared" si="5"/>
        <v>267339.12</v>
      </c>
      <c r="U9" s="37">
        <f t="shared" si="6"/>
        <v>187137.38</v>
      </c>
    </row>
    <row r="10" spans="1:21" ht="15.75" x14ac:dyDescent="0.25">
      <c r="A10" s="32"/>
      <c r="B10" s="43" t="s">
        <v>37</v>
      </c>
      <c r="C10" s="28"/>
      <c r="D10" s="42"/>
      <c r="E10" s="44"/>
      <c r="F10" s="36"/>
      <c r="G10" s="36"/>
      <c r="H10" s="37"/>
      <c r="I10" s="42"/>
      <c r="J10" s="44"/>
      <c r="K10" s="36"/>
      <c r="L10" s="36"/>
      <c r="M10" s="37"/>
      <c r="N10" s="42"/>
      <c r="O10" s="44"/>
      <c r="P10" s="36"/>
      <c r="Q10" s="36"/>
      <c r="R10" s="37"/>
      <c r="S10" s="37"/>
      <c r="T10" s="37"/>
      <c r="U10" s="37"/>
    </row>
    <row r="11" spans="1:21" ht="15.75" x14ac:dyDescent="0.25">
      <c r="A11" s="32"/>
      <c r="B11" s="38" t="s">
        <v>45</v>
      </c>
      <c r="C11" s="28"/>
      <c r="D11" s="45">
        <v>0.81969999999999998</v>
      </c>
      <c r="E11" s="44">
        <f>E9*D11</f>
        <v>77.510000000000005</v>
      </c>
      <c r="F11" s="36">
        <f t="shared" ref="F11:F16" si="7">E11*8</f>
        <v>620.08000000000004</v>
      </c>
      <c r="G11" s="36">
        <f>F11*G5</f>
        <v>53946.96</v>
      </c>
      <c r="H11" s="37">
        <f t="shared" si="1"/>
        <v>53946.96</v>
      </c>
      <c r="I11" s="45">
        <v>0.81969999999999998</v>
      </c>
      <c r="J11" s="44">
        <f>J9*I11</f>
        <v>93.01</v>
      </c>
      <c r="K11" s="36">
        <f t="shared" si="0"/>
        <v>744.08</v>
      </c>
      <c r="L11" s="36">
        <f>K11*L5</f>
        <v>14137.52</v>
      </c>
      <c r="M11" s="37">
        <f t="shared" si="2"/>
        <v>14137.52</v>
      </c>
      <c r="N11" s="45">
        <v>0.81969999999999998</v>
      </c>
      <c r="O11" s="44">
        <f>O9*N11</f>
        <v>155.02000000000001</v>
      </c>
      <c r="P11" s="36">
        <f t="shared" ref="P11:P16" si="8">O11*8</f>
        <v>1240.1600000000001</v>
      </c>
      <c r="Q11" s="36">
        <f>P11*Q5</f>
        <v>4960.6400000000003</v>
      </c>
      <c r="R11" s="37">
        <f t="shared" si="3"/>
        <v>4960.6400000000003</v>
      </c>
      <c r="S11" s="37">
        <f t="shared" si="4"/>
        <v>73045.119999999995</v>
      </c>
      <c r="T11" s="37">
        <f t="shared" si="5"/>
        <v>219135.35999999999</v>
      </c>
      <c r="U11" s="37">
        <f t="shared" si="6"/>
        <v>153394.75</v>
      </c>
    </row>
    <row r="12" spans="1:21" ht="15.75" x14ac:dyDescent="0.25">
      <c r="A12" s="32"/>
      <c r="B12" s="38" t="s">
        <v>94</v>
      </c>
      <c r="C12" s="28"/>
      <c r="D12" s="45">
        <v>6.5600000000000006E-2</v>
      </c>
      <c r="E12" s="44">
        <f>E9*D12</f>
        <v>6.2</v>
      </c>
      <c r="F12" s="36">
        <f t="shared" si="7"/>
        <v>49.6</v>
      </c>
      <c r="G12" s="36">
        <f>F12*G5</f>
        <v>4315.2</v>
      </c>
      <c r="H12" s="37">
        <f t="shared" si="1"/>
        <v>4315.2</v>
      </c>
      <c r="I12" s="45">
        <v>6.5600000000000006E-2</v>
      </c>
      <c r="J12" s="44">
        <f>J9*I12</f>
        <v>7.44</v>
      </c>
      <c r="K12" s="36">
        <f t="shared" si="0"/>
        <v>59.52</v>
      </c>
      <c r="L12" s="36">
        <f>K12*L5</f>
        <v>1130.8800000000001</v>
      </c>
      <c r="M12" s="37">
        <f t="shared" si="2"/>
        <v>1130.8800000000001</v>
      </c>
      <c r="N12" s="45">
        <v>6.5500000000000003E-2</v>
      </c>
      <c r="O12" s="44">
        <v>12.4</v>
      </c>
      <c r="P12" s="36">
        <f t="shared" si="8"/>
        <v>99.2</v>
      </c>
      <c r="Q12" s="36">
        <f>P12*Q5</f>
        <v>396.8</v>
      </c>
      <c r="R12" s="37">
        <f t="shared" si="3"/>
        <v>396.8</v>
      </c>
      <c r="S12" s="37">
        <f t="shared" si="4"/>
        <v>5842.88</v>
      </c>
      <c r="T12" s="37">
        <f t="shared" si="5"/>
        <v>17528.64</v>
      </c>
      <c r="U12" s="37">
        <f t="shared" si="6"/>
        <v>12270.05</v>
      </c>
    </row>
    <row r="13" spans="1:21" ht="15.75" x14ac:dyDescent="0.25">
      <c r="A13" s="32"/>
      <c r="B13" s="38" t="s">
        <v>95</v>
      </c>
      <c r="C13" s="28"/>
      <c r="D13" s="45">
        <v>4.9200000000000001E-2</v>
      </c>
      <c r="E13" s="44">
        <f>E9*D13</f>
        <v>4.6500000000000004</v>
      </c>
      <c r="F13" s="36">
        <f t="shared" si="7"/>
        <v>37.200000000000003</v>
      </c>
      <c r="G13" s="36">
        <f>F13*G5</f>
        <v>3236.4</v>
      </c>
      <c r="H13" s="37">
        <f t="shared" si="1"/>
        <v>3236.4</v>
      </c>
      <c r="I13" s="45">
        <v>4.9200000000000001E-2</v>
      </c>
      <c r="J13" s="44">
        <f>J9*I13</f>
        <v>5.58</v>
      </c>
      <c r="K13" s="36">
        <f t="shared" si="0"/>
        <v>44.64</v>
      </c>
      <c r="L13" s="36">
        <f>K13*L5</f>
        <v>848.16</v>
      </c>
      <c r="M13" s="37">
        <f t="shared" si="2"/>
        <v>848.16</v>
      </c>
      <c r="N13" s="45">
        <v>4.9200000000000001E-2</v>
      </c>
      <c r="O13" s="44">
        <f>O9*N13</f>
        <v>9.3000000000000007</v>
      </c>
      <c r="P13" s="36">
        <f t="shared" si="8"/>
        <v>74.400000000000006</v>
      </c>
      <c r="Q13" s="36">
        <f>P13*Q5</f>
        <v>297.60000000000002</v>
      </c>
      <c r="R13" s="37">
        <f t="shared" si="3"/>
        <v>297.60000000000002</v>
      </c>
      <c r="S13" s="37">
        <f t="shared" si="4"/>
        <v>4382.16</v>
      </c>
      <c r="T13" s="37">
        <f t="shared" si="5"/>
        <v>13146.48</v>
      </c>
      <c r="U13" s="37">
        <f t="shared" si="6"/>
        <v>9202.5400000000009</v>
      </c>
    </row>
    <row r="14" spans="1:21" ht="15.75" x14ac:dyDescent="0.25">
      <c r="A14" s="32"/>
      <c r="B14" s="38" t="s">
        <v>95</v>
      </c>
      <c r="C14" s="28"/>
      <c r="D14" s="45">
        <v>4.9200000000000001E-2</v>
      </c>
      <c r="E14" s="44">
        <f>E9*D14</f>
        <v>4.6500000000000004</v>
      </c>
      <c r="F14" s="36">
        <f t="shared" si="7"/>
        <v>37.200000000000003</v>
      </c>
      <c r="G14" s="36">
        <f>F14*G5</f>
        <v>3236.4</v>
      </c>
      <c r="H14" s="37">
        <f t="shared" si="1"/>
        <v>3236.4</v>
      </c>
      <c r="I14" s="45">
        <v>4.9200000000000001E-2</v>
      </c>
      <c r="J14" s="44">
        <f>J9*I14</f>
        <v>5.58</v>
      </c>
      <c r="K14" s="36">
        <f>J14*8</f>
        <v>44.64</v>
      </c>
      <c r="L14" s="36">
        <f>K14*L5</f>
        <v>848.16</v>
      </c>
      <c r="M14" s="37">
        <f t="shared" si="2"/>
        <v>848.16</v>
      </c>
      <c r="N14" s="45">
        <v>4.9200000000000001E-2</v>
      </c>
      <c r="O14" s="44">
        <f>O9*N14</f>
        <v>9.3000000000000007</v>
      </c>
      <c r="P14" s="36">
        <f t="shared" si="8"/>
        <v>74.400000000000006</v>
      </c>
      <c r="Q14" s="36">
        <f>P14*Q5</f>
        <v>297.60000000000002</v>
      </c>
      <c r="R14" s="37">
        <f t="shared" si="3"/>
        <v>297.60000000000002</v>
      </c>
      <c r="S14" s="37">
        <f t="shared" si="4"/>
        <v>4382.16</v>
      </c>
      <c r="T14" s="37">
        <f t="shared" si="5"/>
        <v>13146.48</v>
      </c>
      <c r="U14" s="37">
        <f t="shared" si="6"/>
        <v>9202.5400000000009</v>
      </c>
    </row>
    <row r="15" spans="1:21" ht="15.75" x14ac:dyDescent="0.25">
      <c r="A15" s="32"/>
      <c r="B15" s="38" t="s">
        <v>46</v>
      </c>
      <c r="C15" s="28"/>
      <c r="D15" s="45">
        <v>1.6400000000000001E-2</v>
      </c>
      <c r="E15" s="44">
        <f>E9*D15</f>
        <v>1.55</v>
      </c>
      <c r="F15" s="36">
        <f t="shared" si="7"/>
        <v>12.4</v>
      </c>
      <c r="G15" s="36">
        <f>F15*G5</f>
        <v>1078.8</v>
      </c>
      <c r="H15" s="37">
        <f t="shared" si="1"/>
        <v>1078.8</v>
      </c>
      <c r="I15" s="45">
        <v>1.6400000000000001E-2</v>
      </c>
      <c r="J15" s="44">
        <f>J9*I15</f>
        <v>1.86</v>
      </c>
      <c r="K15" s="36">
        <f t="shared" si="0"/>
        <v>14.88</v>
      </c>
      <c r="L15" s="36">
        <f>K15*L5</f>
        <v>282.72000000000003</v>
      </c>
      <c r="M15" s="37">
        <f t="shared" si="2"/>
        <v>282.72000000000003</v>
      </c>
      <c r="N15" s="45">
        <v>1.6400000000000001E-2</v>
      </c>
      <c r="O15" s="44">
        <f>O9*N15</f>
        <v>3.1</v>
      </c>
      <c r="P15" s="36">
        <f t="shared" si="8"/>
        <v>24.8</v>
      </c>
      <c r="Q15" s="36">
        <f>P15*Q5</f>
        <v>99.2</v>
      </c>
      <c r="R15" s="37">
        <f t="shared" si="3"/>
        <v>99.2</v>
      </c>
      <c r="S15" s="37">
        <f t="shared" si="4"/>
        <v>1460.72</v>
      </c>
      <c r="T15" s="37">
        <f t="shared" si="5"/>
        <v>4382.16</v>
      </c>
      <c r="U15" s="37">
        <f t="shared" si="6"/>
        <v>3067.51</v>
      </c>
    </row>
    <row r="16" spans="1:21" ht="15.75" x14ac:dyDescent="0.25">
      <c r="A16" s="32" t="s">
        <v>4</v>
      </c>
      <c r="B16" s="38" t="s">
        <v>38</v>
      </c>
      <c r="C16" s="28">
        <v>213</v>
      </c>
      <c r="D16" s="45">
        <v>0.30199999999999999</v>
      </c>
      <c r="E16" s="44">
        <f>(E11+E12+E13+E14+E15)*D16</f>
        <v>28.56</v>
      </c>
      <c r="F16" s="36">
        <f t="shared" si="7"/>
        <v>228.48</v>
      </c>
      <c r="G16" s="36">
        <f>F16*G5</f>
        <v>19877.759999999998</v>
      </c>
      <c r="H16" s="37">
        <f t="shared" si="1"/>
        <v>19877.759999999998</v>
      </c>
      <c r="I16" s="45">
        <v>0.30199999999999999</v>
      </c>
      <c r="J16" s="44">
        <f>(J11+J12+J13+J14+J15)*I16</f>
        <v>34.270000000000003</v>
      </c>
      <c r="K16" s="36">
        <f t="shared" si="0"/>
        <v>274.16000000000003</v>
      </c>
      <c r="L16" s="36">
        <f>K16*L5</f>
        <v>5209.04</v>
      </c>
      <c r="M16" s="37">
        <f t="shared" si="2"/>
        <v>5209.04</v>
      </c>
      <c r="N16" s="45">
        <v>0.30199999999999999</v>
      </c>
      <c r="O16" s="44">
        <f>(O11+O12+O13+O14+O15)*N16</f>
        <v>57.11</v>
      </c>
      <c r="P16" s="36">
        <f t="shared" si="8"/>
        <v>456.88</v>
      </c>
      <c r="Q16" s="36">
        <f>P16*Q5</f>
        <v>1827.52</v>
      </c>
      <c r="R16" s="37">
        <f t="shared" si="3"/>
        <v>1827.52</v>
      </c>
      <c r="S16" s="37">
        <f t="shared" si="4"/>
        <v>26914.32</v>
      </c>
      <c r="T16" s="37">
        <f t="shared" si="5"/>
        <v>80742.960000000006</v>
      </c>
      <c r="U16" s="37">
        <f t="shared" si="6"/>
        <v>56520.07</v>
      </c>
    </row>
    <row r="17" spans="1:21" ht="15.75" x14ac:dyDescent="0.25">
      <c r="A17" s="32"/>
      <c r="B17" s="38"/>
      <c r="C17" s="28"/>
      <c r="D17" s="46"/>
      <c r="E17" s="41"/>
      <c r="F17" s="35"/>
      <c r="G17" s="36"/>
      <c r="H17" s="37"/>
      <c r="I17" s="46"/>
      <c r="J17" s="41"/>
      <c r="K17" s="35"/>
      <c r="L17" s="36"/>
      <c r="M17" s="37"/>
      <c r="N17" s="46"/>
      <c r="O17" s="41"/>
      <c r="P17" s="35"/>
      <c r="Q17" s="36"/>
      <c r="R17" s="37"/>
      <c r="S17" s="37"/>
      <c r="T17" s="37"/>
      <c r="U17" s="37"/>
    </row>
    <row r="18" spans="1:21" ht="15.75" x14ac:dyDescent="0.25">
      <c r="A18" s="32" t="s">
        <v>39</v>
      </c>
      <c r="B18" s="38" t="s">
        <v>40</v>
      </c>
      <c r="C18" s="28">
        <v>226</v>
      </c>
      <c r="D18" s="46">
        <v>4.3799999999999999E-2</v>
      </c>
      <c r="E18" s="41">
        <f>E5*D18</f>
        <v>7.88</v>
      </c>
      <c r="F18" s="36">
        <f>E18*8</f>
        <v>63.04</v>
      </c>
      <c r="G18" s="36">
        <f>F18*G5</f>
        <v>5484.48</v>
      </c>
      <c r="H18" s="37">
        <f t="shared" si="1"/>
        <v>5484.48</v>
      </c>
      <c r="I18" s="46">
        <v>4.7300000000000002E-2</v>
      </c>
      <c r="J18" s="41">
        <f>J5*I18</f>
        <v>9.4600000000000009</v>
      </c>
      <c r="K18" s="36">
        <f t="shared" si="0"/>
        <v>75.680000000000007</v>
      </c>
      <c r="L18" s="36">
        <f>K18*L5</f>
        <v>1437.92</v>
      </c>
      <c r="M18" s="37">
        <f t="shared" si="2"/>
        <v>1437.92</v>
      </c>
      <c r="N18" s="46">
        <v>4.4999999999999998E-2</v>
      </c>
      <c r="O18" s="41">
        <v>15.76</v>
      </c>
      <c r="P18" s="36">
        <f>O18*8</f>
        <v>126.08</v>
      </c>
      <c r="Q18" s="36">
        <f>P18*Q5</f>
        <v>504.32</v>
      </c>
      <c r="R18" s="37">
        <f t="shared" si="3"/>
        <v>504.32</v>
      </c>
      <c r="S18" s="37">
        <f t="shared" si="4"/>
        <v>7426.72</v>
      </c>
      <c r="T18" s="37">
        <f t="shared" si="5"/>
        <v>22280.16</v>
      </c>
      <c r="U18" s="37">
        <f t="shared" si="6"/>
        <v>15596.11</v>
      </c>
    </row>
    <row r="19" spans="1:21" ht="15.75" x14ac:dyDescent="0.25">
      <c r="A19" s="32"/>
      <c r="B19" s="38"/>
      <c r="C19" s="28"/>
      <c r="D19" s="42"/>
      <c r="E19" s="41"/>
      <c r="F19" s="35"/>
      <c r="G19" s="36"/>
      <c r="H19" s="37"/>
      <c r="I19" s="42"/>
      <c r="J19" s="41"/>
      <c r="K19" s="35"/>
      <c r="L19" s="36"/>
      <c r="M19" s="37"/>
      <c r="N19" s="42"/>
      <c r="O19" s="41"/>
      <c r="P19" s="35"/>
      <c r="Q19" s="36"/>
      <c r="R19" s="37"/>
      <c r="S19" s="37"/>
      <c r="T19" s="37"/>
      <c r="U19" s="37"/>
    </row>
    <row r="20" spans="1:21" ht="45.75" x14ac:dyDescent="0.25">
      <c r="A20" s="32" t="s">
        <v>41</v>
      </c>
      <c r="B20" s="38" t="s">
        <v>42</v>
      </c>
      <c r="C20" s="47" t="s">
        <v>47</v>
      </c>
      <c r="D20" s="46">
        <f>D7-D8-D18</f>
        <v>0.2722</v>
      </c>
      <c r="E20" s="41">
        <f>E5*D20</f>
        <v>49</v>
      </c>
      <c r="F20" s="36">
        <f>E20*8</f>
        <v>392</v>
      </c>
      <c r="G20" s="36">
        <f>F20*G5</f>
        <v>34104</v>
      </c>
      <c r="H20" s="37">
        <f t="shared" si="1"/>
        <v>34104</v>
      </c>
      <c r="I20" s="46">
        <f>I7-I8-I18</f>
        <v>0.214</v>
      </c>
      <c r="J20" s="41">
        <f>J5*I20</f>
        <v>42.8</v>
      </c>
      <c r="K20" s="36">
        <f t="shared" si="0"/>
        <v>342.4</v>
      </c>
      <c r="L20" s="36">
        <f>K20*L5</f>
        <v>6505.6</v>
      </c>
      <c r="M20" s="37">
        <f t="shared" si="2"/>
        <v>6505.6</v>
      </c>
      <c r="N20" s="46">
        <f>N7-N8-N18</f>
        <v>0.2515</v>
      </c>
      <c r="O20" s="41">
        <v>88.01</v>
      </c>
      <c r="P20" s="36">
        <f>O20*8</f>
        <v>704.08</v>
      </c>
      <c r="Q20" s="36">
        <f>P20*Q5</f>
        <v>2816.32</v>
      </c>
      <c r="R20" s="37">
        <f t="shared" si="3"/>
        <v>2816.32</v>
      </c>
      <c r="S20" s="37">
        <f t="shared" si="4"/>
        <v>43425.919999999998</v>
      </c>
      <c r="T20" s="37">
        <f t="shared" si="5"/>
        <v>130277.75999999999</v>
      </c>
      <c r="U20" s="37">
        <f t="shared" si="6"/>
        <v>91194.43</v>
      </c>
    </row>
    <row r="21" spans="1:21" s="52" customFormat="1" ht="15.75" x14ac:dyDescent="0.25">
      <c r="A21" s="48"/>
      <c r="B21" s="49" t="s">
        <v>43</v>
      </c>
      <c r="C21" s="33"/>
      <c r="D21" s="34"/>
      <c r="E21" s="50">
        <f>E8+E18+E20</f>
        <v>180</v>
      </c>
      <c r="F21" s="50">
        <f>F8+F18+F20</f>
        <v>1440</v>
      </c>
      <c r="G21" s="50">
        <f>G8+G18+G20</f>
        <v>125280</v>
      </c>
      <c r="H21" s="51">
        <f>H8+H18+H20</f>
        <v>125280</v>
      </c>
      <c r="I21" s="34"/>
      <c r="J21" s="50">
        <f>J11+J12+J13+J14+J15+J16+J18+J20</f>
        <v>200</v>
      </c>
      <c r="K21" s="50">
        <f>K8+K18+K20</f>
        <v>1600</v>
      </c>
      <c r="L21" s="50">
        <f>L8+L18+L20</f>
        <v>30400</v>
      </c>
      <c r="M21" s="51">
        <f>M8+M18+M20</f>
        <v>30400</v>
      </c>
      <c r="N21" s="34"/>
      <c r="O21" s="50">
        <f>O11+O12+O13+O14+O15+O16+O18+O20</f>
        <v>350</v>
      </c>
      <c r="P21" s="50">
        <f t="shared" ref="P21:U21" si="9">P8+P18+P20</f>
        <v>2800</v>
      </c>
      <c r="Q21" s="50">
        <f t="shared" si="9"/>
        <v>11200</v>
      </c>
      <c r="R21" s="51">
        <f t="shared" si="9"/>
        <v>11200</v>
      </c>
      <c r="S21" s="51">
        <f t="shared" si="9"/>
        <v>166880</v>
      </c>
      <c r="T21" s="51">
        <f t="shared" si="9"/>
        <v>500640</v>
      </c>
      <c r="U21" s="51">
        <f t="shared" si="9"/>
        <v>350448</v>
      </c>
    </row>
    <row r="22" spans="1:21" x14ac:dyDescent="0.25">
      <c r="A22"/>
      <c r="C22"/>
      <c r="D22"/>
      <c r="E22" s="27"/>
      <c r="F22" s="27"/>
      <c r="G22" s="27"/>
      <c r="H22" s="27"/>
      <c r="I22"/>
      <c r="J22" s="27"/>
      <c r="K22" s="27"/>
      <c r="L22" s="27"/>
      <c r="M22" s="27"/>
      <c r="N22"/>
      <c r="O22" s="27"/>
      <c r="P22" s="27"/>
      <c r="Q22" s="27"/>
      <c r="R22" s="27"/>
      <c r="S22" s="27"/>
      <c r="T22" s="27"/>
      <c r="U22" s="27"/>
    </row>
    <row r="23" spans="1:21" x14ac:dyDescent="0.25">
      <c r="A23"/>
      <c r="C23"/>
      <c r="D23" s="53"/>
      <c r="E23" s="27"/>
      <c r="F23" s="27"/>
      <c r="G23" s="27"/>
      <c r="H23" s="27"/>
      <c r="I23" s="53"/>
      <c r="J23" s="27"/>
      <c r="K23" s="27"/>
      <c r="L23" s="27"/>
      <c r="M23" s="27"/>
      <c r="N23" s="53"/>
      <c r="O23" s="27"/>
      <c r="P23" s="27"/>
      <c r="Q23" s="27"/>
      <c r="R23" s="27"/>
      <c r="S23" s="27"/>
      <c r="T23" s="27"/>
      <c r="U23" s="27"/>
    </row>
    <row r="24" spans="1:21" x14ac:dyDescent="0.25">
      <c r="B24" s="52"/>
      <c r="C24" s="55"/>
      <c r="D24" s="55"/>
      <c r="I24" s="55"/>
      <c r="N24" s="55"/>
    </row>
    <row r="25" spans="1:21" x14ac:dyDescent="0.25">
      <c r="E25" s="57"/>
      <c r="F25" s="57"/>
      <c r="G25" s="57"/>
      <c r="H25" s="57"/>
      <c r="J25" s="57"/>
      <c r="K25" s="57"/>
      <c r="L25" s="57"/>
      <c r="M25" s="57"/>
      <c r="O25" s="57"/>
      <c r="P25" s="57"/>
      <c r="Q25" s="57"/>
      <c r="R25" s="57"/>
      <c r="S25" s="57"/>
      <c r="T25" s="57"/>
      <c r="U25" s="57"/>
    </row>
    <row r="26" spans="1:21" x14ac:dyDescent="0.25">
      <c r="E26" s="57"/>
      <c r="F26" s="57"/>
      <c r="G26" s="57"/>
      <c r="H26" s="57"/>
      <c r="J26" s="57"/>
      <c r="K26" s="57"/>
      <c r="L26" s="57"/>
      <c r="M26" s="57"/>
      <c r="O26" s="57"/>
      <c r="P26" s="57"/>
      <c r="Q26" s="57"/>
      <c r="R26" s="57"/>
      <c r="S26" s="57"/>
      <c r="T26" s="57"/>
      <c r="U26" s="57"/>
    </row>
    <row r="27" spans="1:21" x14ac:dyDescent="0.25">
      <c r="E27" s="57"/>
      <c r="F27" s="57"/>
      <c r="G27" s="57"/>
      <c r="H27" s="57"/>
      <c r="J27" s="57"/>
      <c r="K27" s="57"/>
      <c r="L27" s="57"/>
      <c r="M27" s="57"/>
      <c r="O27" s="57"/>
      <c r="P27" s="57"/>
      <c r="Q27" s="57"/>
      <c r="R27" s="57"/>
      <c r="S27" s="57"/>
      <c r="T27" s="57"/>
      <c r="U27" s="57"/>
    </row>
    <row r="28" spans="1:21" x14ac:dyDescent="0.25">
      <c r="C28" s="58"/>
      <c r="D28" s="58"/>
      <c r="E28" s="57"/>
      <c r="F28" s="57"/>
      <c r="G28" s="57"/>
      <c r="H28" s="57"/>
      <c r="I28" s="58"/>
      <c r="J28" s="57"/>
      <c r="K28" s="57"/>
      <c r="L28" s="57"/>
      <c r="M28" s="57"/>
      <c r="N28" s="58"/>
      <c r="O28" s="57"/>
      <c r="P28" s="57"/>
      <c r="Q28" s="57"/>
      <c r="R28" s="57"/>
      <c r="S28" s="57"/>
      <c r="T28" s="57"/>
      <c r="U28" s="57"/>
    </row>
    <row r="29" spans="1:21" x14ac:dyDescent="0.25">
      <c r="E29" s="57"/>
      <c r="F29" s="57"/>
      <c r="G29" s="57"/>
      <c r="H29" s="57"/>
      <c r="J29" s="57"/>
      <c r="K29" s="57"/>
      <c r="L29" s="57"/>
      <c r="M29" s="57"/>
      <c r="O29" s="57"/>
      <c r="P29" s="57"/>
      <c r="Q29" s="57"/>
      <c r="R29" s="57"/>
      <c r="S29" s="57"/>
      <c r="T29" s="57"/>
      <c r="U29" s="57"/>
    </row>
    <row r="30" spans="1:21" x14ac:dyDescent="0.25">
      <c r="E30" s="57"/>
      <c r="F30" s="57"/>
      <c r="G30" s="57"/>
      <c r="H30" s="57"/>
      <c r="J30" s="57"/>
      <c r="K30" s="57"/>
      <c r="L30" s="57"/>
      <c r="M30" s="57"/>
      <c r="O30" s="57"/>
      <c r="P30" s="57"/>
      <c r="Q30" s="57"/>
      <c r="R30" s="57"/>
      <c r="S30" s="57"/>
      <c r="T30" s="57"/>
      <c r="U30" s="57"/>
    </row>
    <row r="31" spans="1:21" x14ac:dyDescent="0.25">
      <c r="E31" s="57"/>
      <c r="F31" s="57"/>
      <c r="G31" s="57"/>
      <c r="H31" s="57"/>
      <c r="J31" s="57"/>
      <c r="K31" s="57"/>
      <c r="L31" s="57"/>
      <c r="M31" s="57"/>
      <c r="O31" s="57"/>
      <c r="P31" s="57"/>
      <c r="Q31" s="57"/>
      <c r="R31" s="57"/>
      <c r="S31" s="57"/>
      <c r="T31" s="57"/>
      <c r="U31" s="57"/>
    </row>
    <row r="32" spans="1:21" x14ac:dyDescent="0.25">
      <c r="E32" s="57"/>
      <c r="F32" s="57"/>
      <c r="G32" s="57"/>
      <c r="H32" s="57"/>
      <c r="J32" s="57"/>
      <c r="K32" s="57"/>
      <c r="L32" s="57"/>
      <c r="M32" s="57"/>
      <c r="O32" s="57"/>
      <c r="P32" s="57"/>
      <c r="Q32" s="57"/>
      <c r="R32" s="57"/>
      <c r="S32" s="57"/>
      <c r="T32" s="57"/>
      <c r="U32" s="57"/>
    </row>
    <row r="33" spans="1:21" x14ac:dyDescent="0.25">
      <c r="E33" s="57"/>
      <c r="F33" s="57"/>
      <c r="G33" s="57"/>
      <c r="H33" s="57"/>
      <c r="J33" s="57"/>
      <c r="K33" s="57"/>
      <c r="L33" s="57"/>
      <c r="M33" s="57"/>
      <c r="O33" s="57"/>
      <c r="P33" s="57"/>
      <c r="Q33" s="57"/>
      <c r="R33" s="57"/>
      <c r="S33" s="57"/>
      <c r="T33" s="57"/>
      <c r="U33" s="57"/>
    </row>
    <row r="34" spans="1:21" x14ac:dyDescent="0.25">
      <c r="D34" s="58"/>
      <c r="E34" s="57"/>
      <c r="F34" s="57"/>
      <c r="G34" s="57"/>
      <c r="H34" s="57"/>
      <c r="I34" s="58"/>
      <c r="J34" s="57"/>
      <c r="K34" s="57"/>
      <c r="L34" s="57"/>
      <c r="M34" s="57"/>
      <c r="N34" s="58"/>
      <c r="O34" s="57"/>
      <c r="P34" s="57"/>
      <c r="Q34" s="57"/>
      <c r="R34" s="57"/>
      <c r="S34" s="57"/>
      <c r="T34" s="57"/>
      <c r="U34" s="57"/>
    </row>
    <row r="35" spans="1:21" x14ac:dyDescent="0.25">
      <c r="E35" s="57"/>
      <c r="F35" s="57"/>
      <c r="G35" s="57"/>
      <c r="H35" s="57"/>
      <c r="J35" s="57"/>
      <c r="K35" s="57"/>
      <c r="L35" s="57"/>
      <c r="M35" s="57"/>
      <c r="O35" s="57"/>
      <c r="P35" s="57"/>
      <c r="Q35" s="57"/>
      <c r="R35" s="57"/>
      <c r="S35" s="57"/>
      <c r="T35" s="57"/>
      <c r="U35" s="57"/>
    </row>
    <row r="36" spans="1:21" x14ac:dyDescent="0.25">
      <c r="E36" s="57"/>
      <c r="F36" s="57"/>
      <c r="G36" s="57"/>
      <c r="H36" s="57"/>
      <c r="J36" s="57"/>
      <c r="K36" s="57"/>
      <c r="L36" s="57"/>
      <c r="M36" s="57"/>
      <c r="O36" s="57"/>
      <c r="P36" s="57"/>
      <c r="Q36" s="57"/>
      <c r="R36" s="57"/>
      <c r="S36" s="57"/>
      <c r="T36" s="57"/>
      <c r="U36" s="57"/>
    </row>
    <row r="37" spans="1:21" x14ac:dyDescent="0.25">
      <c r="E37" s="57"/>
      <c r="F37" s="57"/>
      <c r="G37" s="57"/>
      <c r="H37" s="57"/>
      <c r="J37" s="57"/>
      <c r="K37" s="57"/>
      <c r="L37" s="57"/>
      <c r="M37" s="57"/>
      <c r="O37" s="57"/>
      <c r="P37" s="57"/>
      <c r="Q37" s="57"/>
      <c r="R37" s="57"/>
      <c r="S37" s="57"/>
      <c r="T37" s="57"/>
      <c r="U37" s="57"/>
    </row>
    <row r="38" spans="1:21" x14ac:dyDescent="0.25">
      <c r="D38" s="55"/>
      <c r="E38" s="57"/>
      <c r="F38" s="57"/>
      <c r="G38" s="57"/>
      <c r="H38" s="57"/>
      <c r="I38" s="55"/>
      <c r="J38" s="57"/>
      <c r="K38" s="57"/>
      <c r="L38" s="57"/>
      <c r="M38" s="57"/>
      <c r="N38" s="55"/>
      <c r="O38" s="57"/>
      <c r="P38" s="57"/>
      <c r="Q38" s="57"/>
      <c r="R38" s="57"/>
      <c r="S38" s="57"/>
      <c r="T38" s="57"/>
      <c r="U38" s="57"/>
    </row>
    <row r="39" spans="1:21" x14ac:dyDescent="0.25">
      <c r="B39" s="59"/>
      <c r="C39" s="60"/>
      <c r="D39" s="61"/>
      <c r="E39" s="57"/>
      <c r="F39" s="57"/>
      <c r="G39" s="57"/>
      <c r="H39" s="57"/>
      <c r="I39" s="61"/>
      <c r="J39" s="57"/>
      <c r="K39" s="57"/>
      <c r="L39" s="57"/>
      <c r="M39" s="57"/>
      <c r="N39" s="61"/>
      <c r="O39" s="57"/>
      <c r="P39" s="57"/>
      <c r="Q39" s="57"/>
      <c r="R39" s="57"/>
      <c r="S39" s="57"/>
      <c r="T39" s="57"/>
      <c r="U39" s="57"/>
    </row>
    <row r="40" spans="1:21" x14ac:dyDescent="0.25">
      <c r="B40" s="59"/>
      <c r="C40" s="55"/>
      <c r="E40" s="57"/>
      <c r="F40" s="57"/>
      <c r="G40" s="57"/>
      <c r="H40" s="57"/>
      <c r="J40" s="57"/>
      <c r="K40" s="57"/>
      <c r="L40" s="57"/>
      <c r="M40" s="57"/>
      <c r="O40" s="57"/>
      <c r="P40" s="57"/>
      <c r="Q40" s="57"/>
      <c r="R40" s="57"/>
      <c r="S40" s="57"/>
      <c r="T40" s="57"/>
      <c r="U40" s="57"/>
    </row>
    <row r="41" spans="1:21" x14ac:dyDescent="0.25">
      <c r="B41" s="59"/>
      <c r="C41" s="55"/>
      <c r="E41" s="57"/>
      <c r="F41" s="57"/>
      <c r="G41" s="57"/>
      <c r="H41" s="57"/>
      <c r="J41" s="57"/>
      <c r="K41" s="57"/>
      <c r="L41" s="57"/>
      <c r="M41" s="57"/>
      <c r="O41" s="57"/>
      <c r="P41" s="57"/>
      <c r="Q41" s="57"/>
      <c r="R41" s="57"/>
      <c r="S41" s="57"/>
      <c r="T41" s="57"/>
      <c r="U41" s="57"/>
    </row>
    <row r="42" spans="1:21" ht="15.75" x14ac:dyDescent="0.25">
      <c r="B42" s="59"/>
      <c r="C42" s="62"/>
      <c r="D42" s="63"/>
      <c r="E42" s="57"/>
      <c r="F42" s="57"/>
      <c r="G42" s="57"/>
      <c r="H42" s="57"/>
      <c r="I42" s="63"/>
      <c r="J42" s="57"/>
      <c r="K42" s="57"/>
      <c r="L42" s="57"/>
      <c r="M42" s="57"/>
      <c r="N42" s="63"/>
      <c r="O42" s="57"/>
      <c r="P42" s="57"/>
      <c r="Q42" s="57"/>
      <c r="R42" s="57"/>
      <c r="S42" s="57"/>
      <c r="T42" s="57"/>
      <c r="U42" s="57"/>
    </row>
    <row r="43" spans="1:21" ht="18" x14ac:dyDescent="0.25">
      <c r="B43" s="59"/>
      <c r="C43" s="62"/>
      <c r="D43" s="64"/>
      <c r="E43" s="65"/>
      <c r="F43" s="65"/>
      <c r="G43" s="65"/>
      <c r="H43" s="65"/>
      <c r="I43" s="64"/>
      <c r="J43" s="65"/>
      <c r="K43" s="65"/>
      <c r="L43" s="65"/>
      <c r="M43" s="65"/>
      <c r="N43" s="64"/>
      <c r="O43" s="65"/>
      <c r="P43" s="65"/>
      <c r="Q43" s="65"/>
      <c r="R43" s="65"/>
      <c r="S43" s="65"/>
      <c r="T43" s="65"/>
      <c r="U43" s="65"/>
    </row>
    <row r="44" spans="1:21" ht="18" x14ac:dyDescent="0.25">
      <c r="B44" s="59"/>
      <c r="C44" s="62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</row>
    <row r="45" spans="1:21" ht="20.25" x14ac:dyDescent="0.3">
      <c r="B45" s="66"/>
      <c r="C45" s="62"/>
      <c r="D45" s="67"/>
      <c r="I45" s="67"/>
      <c r="N45" s="67"/>
    </row>
    <row r="46" spans="1:21" x14ac:dyDescent="0.25">
      <c r="B46" s="68"/>
      <c r="C46" s="59"/>
    </row>
    <row r="47" spans="1:21" x14ac:dyDescent="0.25">
      <c r="A47" s="59"/>
      <c r="B47" s="68"/>
      <c r="C47" s="59"/>
    </row>
    <row r="48" spans="1:21" x14ac:dyDescent="0.25">
      <c r="A48" s="59"/>
      <c r="B48" s="68"/>
      <c r="C48" s="59"/>
    </row>
    <row r="49" spans="1:3" x14ac:dyDescent="0.25">
      <c r="A49" s="59"/>
      <c r="B49" s="60"/>
      <c r="C49" s="61"/>
    </row>
    <row r="50" spans="1:3" ht="18" x14ac:dyDescent="0.25">
      <c r="A50" s="59"/>
      <c r="B50" s="69"/>
      <c r="C50" s="64"/>
    </row>
    <row r="51" spans="1:3" ht="18" x14ac:dyDescent="0.25">
      <c r="A51" s="59"/>
      <c r="B51" s="69"/>
      <c r="C51" s="64"/>
    </row>
    <row r="52" spans="1:3" ht="20.25" x14ac:dyDescent="0.3">
      <c r="B52" s="70"/>
      <c r="C52" s="67"/>
    </row>
  </sheetData>
  <mergeCells count="6">
    <mergeCell ref="N3:R3"/>
    <mergeCell ref="A3:C3"/>
    <mergeCell ref="A1:C1"/>
    <mergeCell ref="A2:C2"/>
    <mergeCell ref="D3:H3"/>
    <mergeCell ref="I3:M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F32"/>
  <sheetViews>
    <sheetView topLeftCell="A13" workbookViewId="0">
      <selection activeCell="H28" sqref="H28"/>
    </sheetView>
  </sheetViews>
  <sheetFormatPr defaultRowHeight="15.75" x14ac:dyDescent="0.25"/>
  <cols>
    <col min="1" max="1" width="10.7109375" style="71" customWidth="1"/>
    <col min="2" max="2" width="43.5703125" style="71" customWidth="1"/>
    <col min="3" max="3" width="35" style="71" customWidth="1"/>
    <col min="4" max="4" width="11.42578125" style="71" bestFit="1" customWidth="1"/>
    <col min="5" max="5" width="13.7109375" style="71" customWidth="1"/>
    <col min="6" max="6" width="16.28515625" style="71" customWidth="1"/>
    <col min="7" max="256" width="9.140625" style="71"/>
    <col min="257" max="257" width="10.7109375" style="71" customWidth="1"/>
    <col min="258" max="258" width="43.5703125" style="71" customWidth="1"/>
    <col min="259" max="259" width="35" style="71" customWidth="1"/>
    <col min="260" max="260" width="11.42578125" style="71" bestFit="1" customWidth="1"/>
    <col min="261" max="261" width="13.7109375" style="71" customWidth="1"/>
    <col min="262" max="262" width="16.28515625" style="71" customWidth="1"/>
    <col min="263" max="512" width="9.140625" style="71"/>
    <col min="513" max="513" width="10.7109375" style="71" customWidth="1"/>
    <col min="514" max="514" width="43.5703125" style="71" customWidth="1"/>
    <col min="515" max="515" width="35" style="71" customWidth="1"/>
    <col min="516" max="516" width="11.42578125" style="71" bestFit="1" customWidth="1"/>
    <col min="517" max="517" width="13.7109375" style="71" customWidth="1"/>
    <col min="518" max="518" width="16.28515625" style="71" customWidth="1"/>
    <col min="519" max="768" width="9.140625" style="71"/>
    <col min="769" max="769" width="10.7109375" style="71" customWidth="1"/>
    <col min="770" max="770" width="43.5703125" style="71" customWidth="1"/>
    <col min="771" max="771" width="35" style="71" customWidth="1"/>
    <col min="772" max="772" width="11.42578125" style="71" bestFit="1" customWidth="1"/>
    <col min="773" max="773" width="13.7109375" style="71" customWidth="1"/>
    <col min="774" max="774" width="16.28515625" style="71" customWidth="1"/>
    <col min="775" max="1024" width="9.140625" style="71"/>
    <col min="1025" max="1025" width="10.7109375" style="71" customWidth="1"/>
    <col min="1026" max="1026" width="43.5703125" style="71" customWidth="1"/>
    <col min="1027" max="1027" width="35" style="71" customWidth="1"/>
    <col min="1028" max="1028" width="11.42578125" style="71" bestFit="1" customWidth="1"/>
    <col min="1029" max="1029" width="13.7109375" style="71" customWidth="1"/>
    <col min="1030" max="1030" width="16.28515625" style="71" customWidth="1"/>
    <col min="1031" max="1280" width="9.140625" style="71"/>
    <col min="1281" max="1281" width="10.7109375" style="71" customWidth="1"/>
    <col min="1282" max="1282" width="43.5703125" style="71" customWidth="1"/>
    <col min="1283" max="1283" width="35" style="71" customWidth="1"/>
    <col min="1284" max="1284" width="11.42578125" style="71" bestFit="1" customWidth="1"/>
    <col min="1285" max="1285" width="13.7109375" style="71" customWidth="1"/>
    <col min="1286" max="1286" width="16.28515625" style="71" customWidth="1"/>
    <col min="1287" max="1536" width="9.140625" style="71"/>
    <col min="1537" max="1537" width="10.7109375" style="71" customWidth="1"/>
    <col min="1538" max="1538" width="43.5703125" style="71" customWidth="1"/>
    <col min="1539" max="1539" width="35" style="71" customWidth="1"/>
    <col min="1540" max="1540" width="11.42578125" style="71" bestFit="1" customWidth="1"/>
    <col min="1541" max="1541" width="13.7109375" style="71" customWidth="1"/>
    <col min="1542" max="1542" width="16.28515625" style="71" customWidth="1"/>
    <col min="1543" max="1792" width="9.140625" style="71"/>
    <col min="1793" max="1793" width="10.7109375" style="71" customWidth="1"/>
    <col min="1794" max="1794" width="43.5703125" style="71" customWidth="1"/>
    <col min="1795" max="1795" width="35" style="71" customWidth="1"/>
    <col min="1796" max="1796" width="11.42578125" style="71" bestFit="1" customWidth="1"/>
    <col min="1797" max="1797" width="13.7109375" style="71" customWidth="1"/>
    <col min="1798" max="1798" width="16.28515625" style="71" customWidth="1"/>
    <col min="1799" max="2048" width="9.140625" style="71"/>
    <col min="2049" max="2049" width="10.7109375" style="71" customWidth="1"/>
    <col min="2050" max="2050" width="43.5703125" style="71" customWidth="1"/>
    <col min="2051" max="2051" width="35" style="71" customWidth="1"/>
    <col min="2052" max="2052" width="11.42578125" style="71" bestFit="1" customWidth="1"/>
    <col min="2053" max="2053" width="13.7109375" style="71" customWidth="1"/>
    <col min="2054" max="2054" width="16.28515625" style="71" customWidth="1"/>
    <col min="2055" max="2304" width="9.140625" style="71"/>
    <col min="2305" max="2305" width="10.7109375" style="71" customWidth="1"/>
    <col min="2306" max="2306" width="43.5703125" style="71" customWidth="1"/>
    <col min="2307" max="2307" width="35" style="71" customWidth="1"/>
    <col min="2308" max="2308" width="11.42578125" style="71" bestFit="1" customWidth="1"/>
    <col min="2309" max="2309" width="13.7109375" style="71" customWidth="1"/>
    <col min="2310" max="2310" width="16.28515625" style="71" customWidth="1"/>
    <col min="2311" max="2560" width="9.140625" style="71"/>
    <col min="2561" max="2561" width="10.7109375" style="71" customWidth="1"/>
    <col min="2562" max="2562" width="43.5703125" style="71" customWidth="1"/>
    <col min="2563" max="2563" width="35" style="71" customWidth="1"/>
    <col min="2564" max="2564" width="11.42578125" style="71" bestFit="1" customWidth="1"/>
    <col min="2565" max="2565" width="13.7109375" style="71" customWidth="1"/>
    <col min="2566" max="2566" width="16.28515625" style="71" customWidth="1"/>
    <col min="2567" max="2816" width="9.140625" style="71"/>
    <col min="2817" max="2817" width="10.7109375" style="71" customWidth="1"/>
    <col min="2818" max="2818" width="43.5703125" style="71" customWidth="1"/>
    <col min="2819" max="2819" width="35" style="71" customWidth="1"/>
    <col min="2820" max="2820" width="11.42578125" style="71" bestFit="1" customWidth="1"/>
    <col min="2821" max="2821" width="13.7109375" style="71" customWidth="1"/>
    <col min="2822" max="2822" width="16.28515625" style="71" customWidth="1"/>
    <col min="2823" max="3072" width="9.140625" style="71"/>
    <col min="3073" max="3073" width="10.7109375" style="71" customWidth="1"/>
    <col min="3074" max="3074" width="43.5703125" style="71" customWidth="1"/>
    <col min="3075" max="3075" width="35" style="71" customWidth="1"/>
    <col min="3076" max="3076" width="11.42578125" style="71" bestFit="1" customWidth="1"/>
    <col min="3077" max="3077" width="13.7109375" style="71" customWidth="1"/>
    <col min="3078" max="3078" width="16.28515625" style="71" customWidth="1"/>
    <col min="3079" max="3328" width="9.140625" style="71"/>
    <col min="3329" max="3329" width="10.7109375" style="71" customWidth="1"/>
    <col min="3330" max="3330" width="43.5703125" style="71" customWidth="1"/>
    <col min="3331" max="3331" width="35" style="71" customWidth="1"/>
    <col min="3332" max="3332" width="11.42578125" style="71" bestFit="1" customWidth="1"/>
    <col min="3333" max="3333" width="13.7109375" style="71" customWidth="1"/>
    <col min="3334" max="3334" width="16.28515625" style="71" customWidth="1"/>
    <col min="3335" max="3584" width="9.140625" style="71"/>
    <col min="3585" max="3585" width="10.7109375" style="71" customWidth="1"/>
    <col min="3586" max="3586" width="43.5703125" style="71" customWidth="1"/>
    <col min="3587" max="3587" width="35" style="71" customWidth="1"/>
    <col min="3588" max="3588" width="11.42578125" style="71" bestFit="1" customWidth="1"/>
    <col min="3589" max="3589" width="13.7109375" style="71" customWidth="1"/>
    <col min="3590" max="3590" width="16.28515625" style="71" customWidth="1"/>
    <col min="3591" max="3840" width="9.140625" style="71"/>
    <col min="3841" max="3841" width="10.7109375" style="71" customWidth="1"/>
    <col min="3842" max="3842" width="43.5703125" style="71" customWidth="1"/>
    <col min="3843" max="3843" width="35" style="71" customWidth="1"/>
    <col min="3844" max="3844" width="11.42578125" style="71" bestFit="1" customWidth="1"/>
    <col min="3845" max="3845" width="13.7109375" style="71" customWidth="1"/>
    <col min="3846" max="3846" width="16.28515625" style="71" customWidth="1"/>
    <col min="3847" max="4096" width="9.140625" style="71"/>
    <col min="4097" max="4097" width="10.7109375" style="71" customWidth="1"/>
    <col min="4098" max="4098" width="43.5703125" style="71" customWidth="1"/>
    <col min="4099" max="4099" width="35" style="71" customWidth="1"/>
    <col min="4100" max="4100" width="11.42578125" style="71" bestFit="1" customWidth="1"/>
    <col min="4101" max="4101" width="13.7109375" style="71" customWidth="1"/>
    <col min="4102" max="4102" width="16.28515625" style="71" customWidth="1"/>
    <col min="4103" max="4352" width="9.140625" style="71"/>
    <col min="4353" max="4353" width="10.7109375" style="71" customWidth="1"/>
    <col min="4354" max="4354" width="43.5703125" style="71" customWidth="1"/>
    <col min="4355" max="4355" width="35" style="71" customWidth="1"/>
    <col min="4356" max="4356" width="11.42578125" style="71" bestFit="1" customWidth="1"/>
    <col min="4357" max="4357" width="13.7109375" style="71" customWidth="1"/>
    <col min="4358" max="4358" width="16.28515625" style="71" customWidth="1"/>
    <col min="4359" max="4608" width="9.140625" style="71"/>
    <col min="4609" max="4609" width="10.7109375" style="71" customWidth="1"/>
    <col min="4610" max="4610" width="43.5703125" style="71" customWidth="1"/>
    <col min="4611" max="4611" width="35" style="71" customWidth="1"/>
    <col min="4612" max="4612" width="11.42578125" style="71" bestFit="1" customWidth="1"/>
    <col min="4613" max="4613" width="13.7109375" style="71" customWidth="1"/>
    <col min="4614" max="4614" width="16.28515625" style="71" customWidth="1"/>
    <col min="4615" max="4864" width="9.140625" style="71"/>
    <col min="4865" max="4865" width="10.7109375" style="71" customWidth="1"/>
    <col min="4866" max="4866" width="43.5703125" style="71" customWidth="1"/>
    <col min="4867" max="4867" width="35" style="71" customWidth="1"/>
    <col min="4868" max="4868" width="11.42578125" style="71" bestFit="1" customWidth="1"/>
    <col min="4869" max="4869" width="13.7109375" style="71" customWidth="1"/>
    <col min="4870" max="4870" width="16.28515625" style="71" customWidth="1"/>
    <col min="4871" max="5120" width="9.140625" style="71"/>
    <col min="5121" max="5121" width="10.7109375" style="71" customWidth="1"/>
    <col min="5122" max="5122" width="43.5703125" style="71" customWidth="1"/>
    <col min="5123" max="5123" width="35" style="71" customWidth="1"/>
    <col min="5124" max="5124" width="11.42578125" style="71" bestFit="1" customWidth="1"/>
    <col min="5125" max="5125" width="13.7109375" style="71" customWidth="1"/>
    <col min="5126" max="5126" width="16.28515625" style="71" customWidth="1"/>
    <col min="5127" max="5376" width="9.140625" style="71"/>
    <col min="5377" max="5377" width="10.7109375" style="71" customWidth="1"/>
    <col min="5378" max="5378" width="43.5703125" style="71" customWidth="1"/>
    <col min="5379" max="5379" width="35" style="71" customWidth="1"/>
    <col min="5380" max="5380" width="11.42578125" style="71" bestFit="1" customWidth="1"/>
    <col min="5381" max="5381" width="13.7109375" style="71" customWidth="1"/>
    <col min="5382" max="5382" width="16.28515625" style="71" customWidth="1"/>
    <col min="5383" max="5632" width="9.140625" style="71"/>
    <col min="5633" max="5633" width="10.7109375" style="71" customWidth="1"/>
    <col min="5634" max="5634" width="43.5703125" style="71" customWidth="1"/>
    <col min="5635" max="5635" width="35" style="71" customWidth="1"/>
    <col min="5636" max="5636" width="11.42578125" style="71" bestFit="1" customWidth="1"/>
    <col min="5637" max="5637" width="13.7109375" style="71" customWidth="1"/>
    <col min="5638" max="5638" width="16.28515625" style="71" customWidth="1"/>
    <col min="5639" max="5888" width="9.140625" style="71"/>
    <col min="5889" max="5889" width="10.7109375" style="71" customWidth="1"/>
    <col min="5890" max="5890" width="43.5703125" style="71" customWidth="1"/>
    <col min="5891" max="5891" width="35" style="71" customWidth="1"/>
    <col min="5892" max="5892" width="11.42578125" style="71" bestFit="1" customWidth="1"/>
    <col min="5893" max="5893" width="13.7109375" style="71" customWidth="1"/>
    <col min="5894" max="5894" width="16.28515625" style="71" customWidth="1"/>
    <col min="5895" max="6144" width="9.140625" style="71"/>
    <col min="6145" max="6145" width="10.7109375" style="71" customWidth="1"/>
    <col min="6146" max="6146" width="43.5703125" style="71" customWidth="1"/>
    <col min="6147" max="6147" width="35" style="71" customWidth="1"/>
    <col min="6148" max="6148" width="11.42578125" style="71" bestFit="1" customWidth="1"/>
    <col min="6149" max="6149" width="13.7109375" style="71" customWidth="1"/>
    <col min="6150" max="6150" width="16.28515625" style="71" customWidth="1"/>
    <col min="6151" max="6400" width="9.140625" style="71"/>
    <col min="6401" max="6401" width="10.7109375" style="71" customWidth="1"/>
    <col min="6402" max="6402" width="43.5703125" style="71" customWidth="1"/>
    <col min="6403" max="6403" width="35" style="71" customWidth="1"/>
    <col min="6404" max="6404" width="11.42578125" style="71" bestFit="1" customWidth="1"/>
    <col min="6405" max="6405" width="13.7109375" style="71" customWidth="1"/>
    <col min="6406" max="6406" width="16.28515625" style="71" customWidth="1"/>
    <col min="6407" max="6656" width="9.140625" style="71"/>
    <col min="6657" max="6657" width="10.7109375" style="71" customWidth="1"/>
    <col min="6658" max="6658" width="43.5703125" style="71" customWidth="1"/>
    <col min="6659" max="6659" width="35" style="71" customWidth="1"/>
    <col min="6660" max="6660" width="11.42578125" style="71" bestFit="1" customWidth="1"/>
    <col min="6661" max="6661" width="13.7109375" style="71" customWidth="1"/>
    <col min="6662" max="6662" width="16.28515625" style="71" customWidth="1"/>
    <col min="6663" max="6912" width="9.140625" style="71"/>
    <col min="6913" max="6913" width="10.7109375" style="71" customWidth="1"/>
    <col min="6914" max="6914" width="43.5703125" style="71" customWidth="1"/>
    <col min="6915" max="6915" width="35" style="71" customWidth="1"/>
    <col min="6916" max="6916" width="11.42578125" style="71" bestFit="1" customWidth="1"/>
    <col min="6917" max="6917" width="13.7109375" style="71" customWidth="1"/>
    <col min="6918" max="6918" width="16.28515625" style="71" customWidth="1"/>
    <col min="6919" max="7168" width="9.140625" style="71"/>
    <col min="7169" max="7169" width="10.7109375" style="71" customWidth="1"/>
    <col min="7170" max="7170" width="43.5703125" style="71" customWidth="1"/>
    <col min="7171" max="7171" width="35" style="71" customWidth="1"/>
    <col min="7172" max="7172" width="11.42578125" style="71" bestFit="1" customWidth="1"/>
    <col min="7173" max="7173" width="13.7109375" style="71" customWidth="1"/>
    <col min="7174" max="7174" width="16.28515625" style="71" customWidth="1"/>
    <col min="7175" max="7424" width="9.140625" style="71"/>
    <col min="7425" max="7425" width="10.7109375" style="71" customWidth="1"/>
    <col min="7426" max="7426" width="43.5703125" style="71" customWidth="1"/>
    <col min="7427" max="7427" width="35" style="71" customWidth="1"/>
    <col min="7428" max="7428" width="11.42578125" style="71" bestFit="1" customWidth="1"/>
    <col min="7429" max="7429" width="13.7109375" style="71" customWidth="1"/>
    <col min="7430" max="7430" width="16.28515625" style="71" customWidth="1"/>
    <col min="7431" max="7680" width="9.140625" style="71"/>
    <col min="7681" max="7681" width="10.7109375" style="71" customWidth="1"/>
    <col min="7682" max="7682" width="43.5703125" style="71" customWidth="1"/>
    <col min="7683" max="7683" width="35" style="71" customWidth="1"/>
    <col min="7684" max="7684" width="11.42578125" style="71" bestFit="1" customWidth="1"/>
    <col min="7685" max="7685" width="13.7109375" style="71" customWidth="1"/>
    <col min="7686" max="7686" width="16.28515625" style="71" customWidth="1"/>
    <col min="7687" max="7936" width="9.140625" style="71"/>
    <col min="7937" max="7937" width="10.7109375" style="71" customWidth="1"/>
    <col min="7938" max="7938" width="43.5703125" style="71" customWidth="1"/>
    <col min="7939" max="7939" width="35" style="71" customWidth="1"/>
    <col min="7940" max="7940" width="11.42578125" style="71" bestFit="1" customWidth="1"/>
    <col min="7941" max="7941" width="13.7109375" style="71" customWidth="1"/>
    <col min="7942" max="7942" width="16.28515625" style="71" customWidth="1"/>
    <col min="7943" max="8192" width="9.140625" style="71"/>
    <col min="8193" max="8193" width="10.7109375" style="71" customWidth="1"/>
    <col min="8194" max="8194" width="43.5703125" style="71" customWidth="1"/>
    <col min="8195" max="8195" width="35" style="71" customWidth="1"/>
    <col min="8196" max="8196" width="11.42578125" style="71" bestFit="1" customWidth="1"/>
    <col min="8197" max="8197" width="13.7109375" style="71" customWidth="1"/>
    <col min="8198" max="8198" width="16.28515625" style="71" customWidth="1"/>
    <col min="8199" max="8448" width="9.140625" style="71"/>
    <col min="8449" max="8449" width="10.7109375" style="71" customWidth="1"/>
    <col min="8450" max="8450" width="43.5703125" style="71" customWidth="1"/>
    <col min="8451" max="8451" width="35" style="71" customWidth="1"/>
    <col min="8452" max="8452" width="11.42578125" style="71" bestFit="1" customWidth="1"/>
    <col min="8453" max="8453" width="13.7109375" style="71" customWidth="1"/>
    <col min="8454" max="8454" width="16.28515625" style="71" customWidth="1"/>
    <col min="8455" max="8704" width="9.140625" style="71"/>
    <col min="8705" max="8705" width="10.7109375" style="71" customWidth="1"/>
    <col min="8706" max="8706" width="43.5703125" style="71" customWidth="1"/>
    <col min="8707" max="8707" width="35" style="71" customWidth="1"/>
    <col min="8708" max="8708" width="11.42578125" style="71" bestFit="1" customWidth="1"/>
    <col min="8709" max="8709" width="13.7109375" style="71" customWidth="1"/>
    <col min="8710" max="8710" width="16.28515625" style="71" customWidth="1"/>
    <col min="8711" max="8960" width="9.140625" style="71"/>
    <col min="8961" max="8961" width="10.7109375" style="71" customWidth="1"/>
    <col min="8962" max="8962" width="43.5703125" style="71" customWidth="1"/>
    <col min="8963" max="8963" width="35" style="71" customWidth="1"/>
    <col min="8964" max="8964" width="11.42578125" style="71" bestFit="1" customWidth="1"/>
    <col min="8965" max="8965" width="13.7109375" style="71" customWidth="1"/>
    <col min="8966" max="8966" width="16.28515625" style="71" customWidth="1"/>
    <col min="8967" max="9216" width="9.140625" style="71"/>
    <col min="9217" max="9217" width="10.7109375" style="71" customWidth="1"/>
    <col min="9218" max="9218" width="43.5703125" style="71" customWidth="1"/>
    <col min="9219" max="9219" width="35" style="71" customWidth="1"/>
    <col min="9220" max="9220" width="11.42578125" style="71" bestFit="1" customWidth="1"/>
    <col min="9221" max="9221" width="13.7109375" style="71" customWidth="1"/>
    <col min="9222" max="9222" width="16.28515625" style="71" customWidth="1"/>
    <col min="9223" max="9472" width="9.140625" style="71"/>
    <col min="9473" max="9473" width="10.7109375" style="71" customWidth="1"/>
    <col min="9474" max="9474" width="43.5703125" style="71" customWidth="1"/>
    <col min="9475" max="9475" width="35" style="71" customWidth="1"/>
    <col min="9476" max="9476" width="11.42578125" style="71" bestFit="1" customWidth="1"/>
    <col min="9477" max="9477" width="13.7109375" style="71" customWidth="1"/>
    <col min="9478" max="9478" width="16.28515625" style="71" customWidth="1"/>
    <col min="9479" max="9728" width="9.140625" style="71"/>
    <col min="9729" max="9729" width="10.7109375" style="71" customWidth="1"/>
    <col min="9730" max="9730" width="43.5703125" style="71" customWidth="1"/>
    <col min="9731" max="9731" width="35" style="71" customWidth="1"/>
    <col min="9732" max="9732" width="11.42578125" style="71" bestFit="1" customWidth="1"/>
    <col min="9733" max="9733" width="13.7109375" style="71" customWidth="1"/>
    <col min="9734" max="9734" width="16.28515625" style="71" customWidth="1"/>
    <col min="9735" max="9984" width="9.140625" style="71"/>
    <col min="9985" max="9985" width="10.7109375" style="71" customWidth="1"/>
    <col min="9986" max="9986" width="43.5703125" style="71" customWidth="1"/>
    <col min="9987" max="9987" width="35" style="71" customWidth="1"/>
    <col min="9988" max="9988" width="11.42578125" style="71" bestFit="1" customWidth="1"/>
    <col min="9989" max="9989" width="13.7109375" style="71" customWidth="1"/>
    <col min="9990" max="9990" width="16.28515625" style="71" customWidth="1"/>
    <col min="9991" max="10240" width="9.140625" style="71"/>
    <col min="10241" max="10241" width="10.7109375" style="71" customWidth="1"/>
    <col min="10242" max="10242" width="43.5703125" style="71" customWidth="1"/>
    <col min="10243" max="10243" width="35" style="71" customWidth="1"/>
    <col min="10244" max="10244" width="11.42578125" style="71" bestFit="1" customWidth="1"/>
    <col min="10245" max="10245" width="13.7109375" style="71" customWidth="1"/>
    <col min="10246" max="10246" width="16.28515625" style="71" customWidth="1"/>
    <col min="10247" max="10496" width="9.140625" style="71"/>
    <col min="10497" max="10497" width="10.7109375" style="71" customWidth="1"/>
    <col min="10498" max="10498" width="43.5703125" style="71" customWidth="1"/>
    <col min="10499" max="10499" width="35" style="71" customWidth="1"/>
    <col min="10500" max="10500" width="11.42578125" style="71" bestFit="1" customWidth="1"/>
    <col min="10501" max="10501" width="13.7109375" style="71" customWidth="1"/>
    <col min="10502" max="10502" width="16.28515625" style="71" customWidth="1"/>
    <col min="10503" max="10752" width="9.140625" style="71"/>
    <col min="10753" max="10753" width="10.7109375" style="71" customWidth="1"/>
    <col min="10754" max="10754" width="43.5703125" style="71" customWidth="1"/>
    <col min="10755" max="10755" width="35" style="71" customWidth="1"/>
    <col min="10756" max="10756" width="11.42578125" style="71" bestFit="1" customWidth="1"/>
    <col min="10757" max="10757" width="13.7109375" style="71" customWidth="1"/>
    <col min="10758" max="10758" width="16.28515625" style="71" customWidth="1"/>
    <col min="10759" max="11008" width="9.140625" style="71"/>
    <col min="11009" max="11009" width="10.7109375" style="71" customWidth="1"/>
    <col min="11010" max="11010" width="43.5703125" style="71" customWidth="1"/>
    <col min="11011" max="11011" width="35" style="71" customWidth="1"/>
    <col min="11012" max="11012" width="11.42578125" style="71" bestFit="1" customWidth="1"/>
    <col min="11013" max="11013" width="13.7109375" style="71" customWidth="1"/>
    <col min="11014" max="11014" width="16.28515625" style="71" customWidth="1"/>
    <col min="11015" max="11264" width="9.140625" style="71"/>
    <col min="11265" max="11265" width="10.7109375" style="71" customWidth="1"/>
    <col min="11266" max="11266" width="43.5703125" style="71" customWidth="1"/>
    <col min="11267" max="11267" width="35" style="71" customWidth="1"/>
    <col min="11268" max="11268" width="11.42578125" style="71" bestFit="1" customWidth="1"/>
    <col min="11269" max="11269" width="13.7109375" style="71" customWidth="1"/>
    <col min="11270" max="11270" width="16.28515625" style="71" customWidth="1"/>
    <col min="11271" max="11520" width="9.140625" style="71"/>
    <col min="11521" max="11521" width="10.7109375" style="71" customWidth="1"/>
    <col min="11522" max="11522" width="43.5703125" style="71" customWidth="1"/>
    <col min="11523" max="11523" width="35" style="71" customWidth="1"/>
    <col min="11524" max="11524" width="11.42578125" style="71" bestFit="1" customWidth="1"/>
    <col min="11525" max="11525" width="13.7109375" style="71" customWidth="1"/>
    <col min="11526" max="11526" width="16.28515625" style="71" customWidth="1"/>
    <col min="11527" max="11776" width="9.140625" style="71"/>
    <col min="11777" max="11777" width="10.7109375" style="71" customWidth="1"/>
    <col min="11778" max="11778" width="43.5703125" style="71" customWidth="1"/>
    <col min="11779" max="11779" width="35" style="71" customWidth="1"/>
    <col min="11780" max="11780" width="11.42578125" style="71" bestFit="1" customWidth="1"/>
    <col min="11781" max="11781" width="13.7109375" style="71" customWidth="1"/>
    <col min="11782" max="11782" width="16.28515625" style="71" customWidth="1"/>
    <col min="11783" max="12032" width="9.140625" style="71"/>
    <col min="12033" max="12033" width="10.7109375" style="71" customWidth="1"/>
    <col min="12034" max="12034" width="43.5703125" style="71" customWidth="1"/>
    <col min="12035" max="12035" width="35" style="71" customWidth="1"/>
    <col min="12036" max="12036" width="11.42578125" style="71" bestFit="1" customWidth="1"/>
    <col min="12037" max="12037" width="13.7109375" style="71" customWidth="1"/>
    <col min="12038" max="12038" width="16.28515625" style="71" customWidth="1"/>
    <col min="12039" max="12288" width="9.140625" style="71"/>
    <col min="12289" max="12289" width="10.7109375" style="71" customWidth="1"/>
    <col min="12290" max="12290" width="43.5703125" style="71" customWidth="1"/>
    <col min="12291" max="12291" width="35" style="71" customWidth="1"/>
    <col min="12292" max="12292" width="11.42578125" style="71" bestFit="1" customWidth="1"/>
    <col min="12293" max="12293" width="13.7109375" style="71" customWidth="1"/>
    <col min="12294" max="12294" width="16.28515625" style="71" customWidth="1"/>
    <col min="12295" max="12544" width="9.140625" style="71"/>
    <col min="12545" max="12545" width="10.7109375" style="71" customWidth="1"/>
    <col min="12546" max="12546" width="43.5703125" style="71" customWidth="1"/>
    <col min="12547" max="12547" width="35" style="71" customWidth="1"/>
    <col min="12548" max="12548" width="11.42578125" style="71" bestFit="1" customWidth="1"/>
    <col min="12549" max="12549" width="13.7109375" style="71" customWidth="1"/>
    <col min="12550" max="12550" width="16.28515625" style="71" customWidth="1"/>
    <col min="12551" max="12800" width="9.140625" style="71"/>
    <col min="12801" max="12801" width="10.7109375" style="71" customWidth="1"/>
    <col min="12802" max="12802" width="43.5703125" style="71" customWidth="1"/>
    <col min="12803" max="12803" width="35" style="71" customWidth="1"/>
    <col min="12804" max="12804" width="11.42578125" style="71" bestFit="1" customWidth="1"/>
    <col min="12805" max="12805" width="13.7109375" style="71" customWidth="1"/>
    <col min="12806" max="12806" width="16.28515625" style="71" customWidth="1"/>
    <col min="12807" max="13056" width="9.140625" style="71"/>
    <col min="13057" max="13057" width="10.7109375" style="71" customWidth="1"/>
    <col min="13058" max="13058" width="43.5703125" style="71" customWidth="1"/>
    <col min="13059" max="13059" width="35" style="71" customWidth="1"/>
    <col min="13060" max="13060" width="11.42578125" style="71" bestFit="1" customWidth="1"/>
    <col min="13061" max="13061" width="13.7109375" style="71" customWidth="1"/>
    <col min="13062" max="13062" width="16.28515625" style="71" customWidth="1"/>
    <col min="13063" max="13312" width="9.140625" style="71"/>
    <col min="13313" max="13313" width="10.7109375" style="71" customWidth="1"/>
    <col min="13314" max="13314" width="43.5703125" style="71" customWidth="1"/>
    <col min="13315" max="13315" width="35" style="71" customWidth="1"/>
    <col min="13316" max="13316" width="11.42578125" style="71" bestFit="1" customWidth="1"/>
    <col min="13317" max="13317" width="13.7109375" style="71" customWidth="1"/>
    <col min="13318" max="13318" width="16.28515625" style="71" customWidth="1"/>
    <col min="13319" max="13568" width="9.140625" style="71"/>
    <col min="13569" max="13569" width="10.7109375" style="71" customWidth="1"/>
    <col min="13570" max="13570" width="43.5703125" style="71" customWidth="1"/>
    <col min="13571" max="13571" width="35" style="71" customWidth="1"/>
    <col min="13572" max="13572" width="11.42578125" style="71" bestFit="1" customWidth="1"/>
    <col min="13573" max="13573" width="13.7109375" style="71" customWidth="1"/>
    <col min="13574" max="13574" width="16.28515625" style="71" customWidth="1"/>
    <col min="13575" max="13824" width="9.140625" style="71"/>
    <col min="13825" max="13825" width="10.7109375" style="71" customWidth="1"/>
    <col min="13826" max="13826" width="43.5703125" style="71" customWidth="1"/>
    <col min="13827" max="13827" width="35" style="71" customWidth="1"/>
    <col min="13828" max="13828" width="11.42578125" style="71" bestFit="1" customWidth="1"/>
    <col min="13829" max="13829" width="13.7109375" style="71" customWidth="1"/>
    <col min="13830" max="13830" width="16.28515625" style="71" customWidth="1"/>
    <col min="13831" max="14080" width="9.140625" style="71"/>
    <col min="14081" max="14081" width="10.7109375" style="71" customWidth="1"/>
    <col min="14082" max="14082" width="43.5703125" style="71" customWidth="1"/>
    <col min="14083" max="14083" width="35" style="71" customWidth="1"/>
    <col min="14084" max="14084" width="11.42578125" style="71" bestFit="1" customWidth="1"/>
    <col min="14085" max="14085" width="13.7109375" style="71" customWidth="1"/>
    <col min="14086" max="14086" width="16.28515625" style="71" customWidth="1"/>
    <col min="14087" max="14336" width="9.140625" style="71"/>
    <col min="14337" max="14337" width="10.7109375" style="71" customWidth="1"/>
    <col min="14338" max="14338" width="43.5703125" style="71" customWidth="1"/>
    <col min="14339" max="14339" width="35" style="71" customWidth="1"/>
    <col min="14340" max="14340" width="11.42578125" style="71" bestFit="1" customWidth="1"/>
    <col min="14341" max="14341" width="13.7109375" style="71" customWidth="1"/>
    <col min="14342" max="14342" width="16.28515625" style="71" customWidth="1"/>
    <col min="14343" max="14592" width="9.140625" style="71"/>
    <col min="14593" max="14593" width="10.7109375" style="71" customWidth="1"/>
    <col min="14594" max="14594" width="43.5703125" style="71" customWidth="1"/>
    <col min="14595" max="14595" width="35" style="71" customWidth="1"/>
    <col min="14596" max="14596" width="11.42578125" style="71" bestFit="1" customWidth="1"/>
    <col min="14597" max="14597" width="13.7109375" style="71" customWidth="1"/>
    <col min="14598" max="14598" width="16.28515625" style="71" customWidth="1"/>
    <col min="14599" max="14848" width="9.140625" style="71"/>
    <col min="14849" max="14849" width="10.7109375" style="71" customWidth="1"/>
    <col min="14850" max="14850" width="43.5703125" style="71" customWidth="1"/>
    <col min="14851" max="14851" width="35" style="71" customWidth="1"/>
    <col min="14852" max="14852" width="11.42578125" style="71" bestFit="1" customWidth="1"/>
    <col min="14853" max="14853" width="13.7109375" style="71" customWidth="1"/>
    <col min="14854" max="14854" width="16.28515625" style="71" customWidth="1"/>
    <col min="14855" max="15104" width="9.140625" style="71"/>
    <col min="15105" max="15105" width="10.7109375" style="71" customWidth="1"/>
    <col min="15106" max="15106" width="43.5703125" style="71" customWidth="1"/>
    <col min="15107" max="15107" width="35" style="71" customWidth="1"/>
    <col min="15108" max="15108" width="11.42578125" style="71" bestFit="1" customWidth="1"/>
    <col min="15109" max="15109" width="13.7109375" style="71" customWidth="1"/>
    <col min="15110" max="15110" width="16.28515625" style="71" customWidth="1"/>
    <col min="15111" max="15360" width="9.140625" style="71"/>
    <col min="15361" max="15361" width="10.7109375" style="71" customWidth="1"/>
    <col min="15362" max="15362" width="43.5703125" style="71" customWidth="1"/>
    <col min="15363" max="15363" width="35" style="71" customWidth="1"/>
    <col min="15364" max="15364" width="11.42578125" style="71" bestFit="1" customWidth="1"/>
    <col min="15365" max="15365" width="13.7109375" style="71" customWidth="1"/>
    <col min="15366" max="15366" width="16.28515625" style="71" customWidth="1"/>
    <col min="15367" max="15616" width="9.140625" style="71"/>
    <col min="15617" max="15617" width="10.7109375" style="71" customWidth="1"/>
    <col min="15618" max="15618" width="43.5703125" style="71" customWidth="1"/>
    <col min="15619" max="15619" width="35" style="71" customWidth="1"/>
    <col min="15620" max="15620" width="11.42578125" style="71" bestFit="1" customWidth="1"/>
    <col min="15621" max="15621" width="13.7109375" style="71" customWidth="1"/>
    <col min="15622" max="15622" width="16.28515625" style="71" customWidth="1"/>
    <col min="15623" max="15872" width="9.140625" style="71"/>
    <col min="15873" max="15873" width="10.7109375" style="71" customWidth="1"/>
    <col min="15874" max="15874" width="43.5703125" style="71" customWidth="1"/>
    <col min="15875" max="15875" width="35" style="71" customWidth="1"/>
    <col min="15876" max="15876" width="11.42578125" style="71" bestFit="1" customWidth="1"/>
    <col min="15877" max="15877" width="13.7109375" style="71" customWidth="1"/>
    <col min="15878" max="15878" width="16.28515625" style="71" customWidth="1"/>
    <col min="15879" max="16128" width="9.140625" style="71"/>
    <col min="16129" max="16129" width="10.7109375" style="71" customWidth="1"/>
    <col min="16130" max="16130" width="43.5703125" style="71" customWidth="1"/>
    <col min="16131" max="16131" width="35" style="71" customWidth="1"/>
    <col min="16132" max="16132" width="11.42578125" style="71" bestFit="1" customWidth="1"/>
    <col min="16133" max="16133" width="13.7109375" style="71" customWidth="1"/>
    <col min="16134" max="16134" width="16.28515625" style="71" customWidth="1"/>
    <col min="16135" max="16384" width="9.140625" style="71"/>
  </cols>
  <sheetData>
    <row r="1" spans="1:6" x14ac:dyDescent="0.25">
      <c r="A1" s="71" t="s">
        <v>48</v>
      </c>
      <c r="E1" s="71" t="s">
        <v>49</v>
      </c>
    </row>
    <row r="2" spans="1:6" x14ac:dyDescent="0.25">
      <c r="A2" s="71" t="s">
        <v>72</v>
      </c>
      <c r="B2" s="72"/>
      <c r="E2" s="71" t="s">
        <v>50</v>
      </c>
    </row>
    <row r="3" spans="1:6" x14ac:dyDescent="0.25">
      <c r="E3" s="71" t="s">
        <v>51</v>
      </c>
      <c r="F3" s="71" t="s">
        <v>52</v>
      </c>
    </row>
    <row r="4" spans="1:6" x14ac:dyDescent="0.25">
      <c r="E4" s="71" t="s">
        <v>88</v>
      </c>
    </row>
    <row r="6" spans="1:6" x14ac:dyDescent="0.25">
      <c r="A6" s="135" t="s">
        <v>73</v>
      </c>
      <c r="B6" s="135"/>
      <c r="C6" s="135"/>
      <c r="D6" s="135"/>
      <c r="E6" s="135"/>
      <c r="F6" s="135"/>
    </row>
    <row r="7" spans="1:6" x14ac:dyDescent="0.25">
      <c r="A7" s="135" t="s">
        <v>101</v>
      </c>
      <c r="B7" s="135"/>
      <c r="C7" s="135"/>
      <c r="D7" s="135"/>
      <c r="E7" s="135"/>
      <c r="F7" s="135"/>
    </row>
    <row r="10" spans="1:6" s="74" customFormat="1" ht="47.25" x14ac:dyDescent="0.25">
      <c r="A10" s="73" t="s">
        <v>53</v>
      </c>
      <c r="B10" s="73" t="s">
        <v>54</v>
      </c>
      <c r="C10" s="73" t="s">
        <v>55</v>
      </c>
      <c r="D10" s="73" t="s">
        <v>56</v>
      </c>
      <c r="E10" s="73" t="s">
        <v>71</v>
      </c>
      <c r="F10" s="73" t="s">
        <v>57</v>
      </c>
    </row>
    <row r="11" spans="1:6" s="76" customFormat="1" ht="12.75" x14ac:dyDescent="0.2">
      <c r="A11" s="75">
        <v>1</v>
      </c>
      <c r="B11" s="75">
        <v>2</v>
      </c>
      <c r="C11" s="75">
        <v>3</v>
      </c>
      <c r="D11" s="75">
        <v>4</v>
      </c>
      <c r="E11" s="75">
        <v>5</v>
      </c>
      <c r="F11" s="75">
        <v>6</v>
      </c>
    </row>
    <row r="12" spans="1:6" x14ac:dyDescent="0.25">
      <c r="A12" s="77">
        <v>1</v>
      </c>
      <c r="B12" s="78" t="s">
        <v>92</v>
      </c>
      <c r="C12" s="78"/>
      <c r="D12" s="79">
        <v>1</v>
      </c>
      <c r="E12" s="79"/>
      <c r="F12" s="80">
        <v>0.08</v>
      </c>
    </row>
    <row r="13" spans="1:6" x14ac:dyDescent="0.25">
      <c r="A13" s="81">
        <v>2</v>
      </c>
      <c r="B13" s="82" t="s">
        <v>93</v>
      </c>
      <c r="C13" s="82"/>
      <c r="D13" s="83">
        <v>1</v>
      </c>
      <c r="E13" s="83"/>
      <c r="F13" s="84">
        <v>0.06</v>
      </c>
    </row>
    <row r="14" spans="1:6" x14ac:dyDescent="0.25">
      <c r="A14" s="77">
        <v>3</v>
      </c>
      <c r="B14" s="82" t="s">
        <v>93</v>
      </c>
      <c r="C14" s="82"/>
      <c r="D14" s="83">
        <v>1</v>
      </c>
      <c r="E14" s="83"/>
      <c r="F14" s="84">
        <v>0.06</v>
      </c>
    </row>
    <row r="15" spans="1:6" x14ac:dyDescent="0.25">
      <c r="A15" s="81">
        <v>4</v>
      </c>
      <c r="B15" s="85" t="s">
        <v>58</v>
      </c>
      <c r="C15" s="85"/>
      <c r="D15" s="83">
        <v>1</v>
      </c>
      <c r="E15" s="83"/>
      <c r="F15" s="84">
        <v>0.08</v>
      </c>
    </row>
    <row r="16" spans="1:6" x14ac:dyDescent="0.25">
      <c r="A16" s="77">
        <v>5</v>
      </c>
      <c r="B16" s="85" t="s">
        <v>59</v>
      </c>
      <c r="C16" s="85" t="s">
        <v>74</v>
      </c>
      <c r="D16" s="83">
        <v>1</v>
      </c>
      <c r="E16" s="83">
        <v>77.510000000000005</v>
      </c>
      <c r="F16" s="84"/>
    </row>
    <row r="17" spans="1:6" x14ac:dyDescent="0.25">
      <c r="A17" s="81">
        <v>6</v>
      </c>
      <c r="B17" s="85" t="s">
        <v>59</v>
      </c>
      <c r="C17" s="85" t="s">
        <v>89</v>
      </c>
      <c r="D17" s="83">
        <v>1</v>
      </c>
      <c r="E17" s="83">
        <v>77.510000000000005</v>
      </c>
      <c r="F17" s="84"/>
    </row>
    <row r="18" spans="1:6" x14ac:dyDescent="0.25">
      <c r="A18" s="77">
        <v>7</v>
      </c>
      <c r="B18" s="85" t="s">
        <v>59</v>
      </c>
      <c r="C18" s="85" t="s">
        <v>80</v>
      </c>
      <c r="D18" s="83">
        <v>1</v>
      </c>
      <c r="E18" s="83">
        <v>93.01</v>
      </c>
      <c r="F18" s="84"/>
    </row>
    <row r="19" spans="1:6" x14ac:dyDescent="0.25">
      <c r="A19" s="81">
        <v>8</v>
      </c>
      <c r="B19" s="85" t="s">
        <v>59</v>
      </c>
      <c r="C19" s="85" t="s">
        <v>87</v>
      </c>
      <c r="D19" s="83">
        <v>1</v>
      </c>
      <c r="E19" s="83">
        <v>77.510000000000005</v>
      </c>
      <c r="F19" s="84"/>
    </row>
    <row r="20" spans="1:6" x14ac:dyDescent="0.25">
      <c r="A20" s="77">
        <v>9</v>
      </c>
      <c r="B20" s="85" t="s">
        <v>59</v>
      </c>
      <c r="C20" s="85" t="s">
        <v>76</v>
      </c>
      <c r="D20" s="83">
        <v>1</v>
      </c>
      <c r="E20" s="83">
        <v>77.510000000000005</v>
      </c>
      <c r="F20" s="84"/>
    </row>
    <row r="21" spans="1:6" x14ac:dyDescent="0.25">
      <c r="A21" s="81">
        <v>10</v>
      </c>
      <c r="B21" s="85" t="s">
        <v>59</v>
      </c>
      <c r="C21" s="85" t="s">
        <v>77</v>
      </c>
      <c r="D21" s="83">
        <v>1</v>
      </c>
      <c r="E21" s="83">
        <v>77.510000000000005</v>
      </c>
      <c r="F21" s="84"/>
    </row>
    <row r="22" spans="1:6" x14ac:dyDescent="0.25">
      <c r="A22" s="77">
        <v>11</v>
      </c>
      <c r="B22" s="85" t="s">
        <v>59</v>
      </c>
      <c r="C22" s="85" t="s">
        <v>78</v>
      </c>
      <c r="D22" s="83">
        <v>1</v>
      </c>
      <c r="E22" s="83">
        <v>155.02000000000001</v>
      </c>
      <c r="F22" s="84"/>
    </row>
    <row r="23" spans="1:6" ht="31.5" x14ac:dyDescent="0.25">
      <c r="A23" s="81">
        <v>12</v>
      </c>
      <c r="B23" s="86" t="s">
        <v>60</v>
      </c>
      <c r="C23" s="86"/>
      <c r="D23" s="87">
        <v>1</v>
      </c>
      <c r="E23" s="83"/>
      <c r="F23" s="84">
        <v>0.02</v>
      </c>
    </row>
    <row r="24" spans="1:6" x14ac:dyDescent="0.25">
      <c r="A24" s="88"/>
      <c r="B24" s="89" t="s">
        <v>61</v>
      </c>
      <c r="C24" s="89"/>
      <c r="D24" s="90">
        <f>SUM(D12:D23)</f>
        <v>12</v>
      </c>
      <c r="E24" s="90"/>
      <c r="F24" s="90"/>
    </row>
    <row r="27" spans="1:6" x14ac:dyDescent="0.25">
      <c r="A27" s="91" t="s">
        <v>62</v>
      </c>
      <c r="B27" s="91"/>
      <c r="C27" s="92"/>
      <c r="D27" s="92"/>
      <c r="E27" s="93" t="s">
        <v>98</v>
      </c>
      <c r="F27" s="92"/>
    </row>
    <row r="28" spans="1:6" x14ac:dyDescent="0.25">
      <c r="A28" s="91"/>
      <c r="B28" s="91"/>
      <c r="C28" s="94"/>
      <c r="D28" s="94"/>
      <c r="E28" s="136" t="s">
        <v>63</v>
      </c>
      <c r="F28" s="136"/>
    </row>
    <row r="29" spans="1:6" x14ac:dyDescent="0.25">
      <c r="A29" s="91" t="s">
        <v>83</v>
      </c>
      <c r="B29" s="91"/>
      <c r="C29" s="92"/>
      <c r="D29" s="92"/>
      <c r="E29" s="93"/>
      <c r="F29" s="92"/>
    </row>
    <row r="30" spans="1:6" x14ac:dyDescent="0.25">
      <c r="A30" s="91"/>
      <c r="B30" s="91"/>
      <c r="C30" s="94"/>
      <c r="D30" s="94"/>
      <c r="E30" s="136" t="s">
        <v>63</v>
      </c>
      <c r="F30" s="136"/>
    </row>
    <row r="31" spans="1:6" x14ac:dyDescent="0.25">
      <c r="C31" s="95"/>
      <c r="D31" s="94"/>
      <c r="E31" s="94"/>
      <c r="F31" s="94"/>
    </row>
    <row r="32" spans="1:6" x14ac:dyDescent="0.25">
      <c r="A32" s="91"/>
      <c r="B32" s="91"/>
      <c r="C32" s="95"/>
    </row>
  </sheetData>
  <mergeCells count="4">
    <mergeCell ref="A6:F6"/>
    <mergeCell ref="A7:F7"/>
    <mergeCell ref="E28:F28"/>
    <mergeCell ref="E30:F30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песок</vt:lpstr>
      <vt:lpstr>хореог</vt:lpstr>
      <vt:lpstr>узнавайка</vt:lpstr>
      <vt:lpstr>фитнес</vt:lpstr>
      <vt:lpstr>изо</vt:lpstr>
      <vt:lpstr>умел ручки</vt:lpstr>
      <vt:lpstr>чтение</vt:lpstr>
      <vt:lpstr>смета</vt:lpstr>
      <vt:lpstr>штатное</vt:lpstr>
      <vt:lpstr>изо!Область_печати</vt:lpstr>
      <vt:lpstr>песок!Область_печати</vt:lpstr>
      <vt:lpstr>смета!Область_печати</vt:lpstr>
      <vt:lpstr>узнавайка!Область_печати</vt:lpstr>
      <vt:lpstr>'умел ручки'!Область_печати</vt:lpstr>
      <vt:lpstr>фитнес!Область_печати</vt:lpstr>
      <vt:lpstr>чтение!Область_печати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2022-10-18T12:37:10Z</cp:lastPrinted>
  <dcterms:created xsi:type="dcterms:W3CDTF">2016-10-18T19:10:51Z</dcterms:created>
  <dcterms:modified xsi:type="dcterms:W3CDTF">2023-07-10T14:58:55Z</dcterms:modified>
</cp:coreProperties>
</file>